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rwicktowncouncil-my.sharepoint.com/personal/jaynetopham_warwicktowncouncil_org_uk/Documents/CLERK/Documents/Finance/Budgets/2024-25/"/>
    </mc:Choice>
  </mc:AlternateContent>
  <xr:revisionPtr revIDLastSave="0" documentId="8_{3212D596-0870-4FB4-ADCC-BD58101021A2}" xr6:coauthVersionLast="47" xr6:coauthVersionMax="47" xr10:uidLastSave="{00000000-0000-0000-0000-000000000000}"/>
  <bookViews>
    <workbookView xWindow="23880" yWindow="-120" windowWidth="24240" windowHeight="13140" activeTab="2" xr2:uid="{00000000-000D-0000-FFFF-FFFF00000000}"/>
  </bookViews>
  <sheets>
    <sheet name="Income" sheetId="1" r:id="rId1"/>
    <sheet name="Expenditure" sheetId="2" r:id="rId2"/>
    <sheet name="Precept" sheetId="5" r:id="rId3"/>
  </sheets>
  <definedNames>
    <definedName name="_xlnm.Print_Area" localSheetId="1">Expenditure!$A$1:$F$69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5" l="1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B32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B11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L28" i="5"/>
  <c r="K28" i="5"/>
  <c r="J28" i="5"/>
  <c r="I28" i="5"/>
  <c r="H28" i="5"/>
  <c r="G28" i="5"/>
  <c r="F28" i="5"/>
  <c r="E28" i="5"/>
  <c r="D28" i="5"/>
  <c r="C28" i="5"/>
  <c r="B28" i="5"/>
  <c r="L27" i="5"/>
  <c r="K27" i="5"/>
  <c r="J27" i="5"/>
  <c r="I27" i="5"/>
  <c r="H27" i="5"/>
  <c r="G27" i="5"/>
  <c r="F27" i="5"/>
  <c r="E27" i="5"/>
  <c r="D27" i="5"/>
  <c r="C27" i="5"/>
  <c r="B27" i="5"/>
  <c r="L26" i="5"/>
  <c r="K26" i="5"/>
  <c r="J26" i="5"/>
  <c r="I26" i="5"/>
  <c r="H26" i="5"/>
  <c r="G26" i="5"/>
  <c r="F26" i="5"/>
  <c r="E26" i="5"/>
  <c r="D26" i="5"/>
  <c r="C26" i="5"/>
  <c r="B26" i="5"/>
  <c r="L25" i="5"/>
  <c r="K25" i="5"/>
  <c r="J25" i="5"/>
  <c r="I25" i="5"/>
  <c r="H25" i="5"/>
  <c r="G25" i="5"/>
  <c r="F25" i="5"/>
  <c r="E25" i="5"/>
  <c r="D25" i="5"/>
  <c r="C25" i="5"/>
  <c r="B25" i="5"/>
  <c r="L24" i="5"/>
  <c r="K24" i="5"/>
  <c r="J24" i="5"/>
  <c r="I24" i="5"/>
  <c r="H24" i="5"/>
  <c r="G24" i="5"/>
  <c r="F24" i="5"/>
  <c r="E24" i="5"/>
  <c r="D24" i="5"/>
  <c r="C24" i="5"/>
  <c r="B24" i="5"/>
  <c r="L23" i="5"/>
  <c r="K23" i="5"/>
  <c r="J23" i="5"/>
  <c r="I23" i="5"/>
  <c r="H23" i="5"/>
  <c r="G23" i="5"/>
  <c r="F23" i="5"/>
  <c r="E23" i="5"/>
  <c r="D23" i="5"/>
  <c r="C23" i="5"/>
  <c r="B23" i="5"/>
  <c r="L22" i="5"/>
  <c r="K22" i="5"/>
  <c r="J22" i="5"/>
  <c r="I22" i="5"/>
  <c r="H22" i="5"/>
  <c r="G22" i="5"/>
  <c r="F22" i="5"/>
  <c r="E22" i="5"/>
  <c r="D22" i="5"/>
  <c r="C22" i="5"/>
  <c r="B22" i="5"/>
  <c r="L21" i="5"/>
  <c r="K21" i="5"/>
  <c r="J21" i="5"/>
  <c r="I21" i="5"/>
  <c r="H21" i="5"/>
  <c r="G21" i="5"/>
  <c r="F21" i="5"/>
  <c r="E21" i="5"/>
  <c r="D21" i="5"/>
  <c r="C21" i="5"/>
  <c r="B21" i="5"/>
  <c r="L20" i="5"/>
  <c r="K20" i="5"/>
  <c r="J20" i="5"/>
  <c r="I20" i="5"/>
  <c r="H20" i="5"/>
  <c r="G20" i="5"/>
  <c r="F20" i="5"/>
  <c r="E20" i="5"/>
  <c r="D20" i="5"/>
  <c r="C20" i="5"/>
  <c r="B20" i="5"/>
  <c r="L19" i="5"/>
  <c r="K19" i="5"/>
  <c r="J19" i="5"/>
  <c r="I19" i="5"/>
  <c r="H19" i="5"/>
  <c r="G19" i="5"/>
  <c r="F19" i="5"/>
  <c r="E19" i="5"/>
  <c r="D19" i="5"/>
  <c r="C19" i="5"/>
  <c r="B19" i="5"/>
  <c r="L18" i="5"/>
  <c r="K18" i="5"/>
  <c r="J18" i="5"/>
  <c r="I18" i="5"/>
  <c r="H18" i="5"/>
  <c r="G18" i="5"/>
  <c r="F18" i="5"/>
  <c r="E18" i="5"/>
  <c r="D18" i="5"/>
  <c r="C18" i="5"/>
  <c r="B18" i="5"/>
  <c r="L17" i="5"/>
  <c r="K17" i="5"/>
  <c r="J17" i="5"/>
  <c r="I17" i="5"/>
  <c r="H17" i="5"/>
  <c r="G17" i="5"/>
  <c r="F17" i="5"/>
  <c r="E17" i="5"/>
  <c r="D17" i="5"/>
  <c r="C17" i="5"/>
  <c r="B17" i="5"/>
  <c r="L16" i="5"/>
  <c r="K16" i="5"/>
  <c r="J16" i="5"/>
  <c r="I16" i="5"/>
  <c r="H16" i="5"/>
  <c r="G16" i="5"/>
  <c r="F16" i="5"/>
  <c r="E16" i="5"/>
  <c r="D16" i="5"/>
  <c r="C16" i="5"/>
  <c r="B16" i="5"/>
  <c r="L15" i="5"/>
  <c r="K15" i="5"/>
  <c r="J15" i="5"/>
  <c r="I15" i="5"/>
  <c r="H15" i="5"/>
  <c r="G15" i="5"/>
  <c r="F15" i="5"/>
  <c r="E15" i="5"/>
  <c r="D15" i="5"/>
  <c r="C15" i="5"/>
  <c r="B15" i="5"/>
  <c r="L14" i="5"/>
  <c r="K14" i="5"/>
  <c r="J14" i="5"/>
  <c r="I14" i="5"/>
  <c r="H14" i="5"/>
  <c r="G14" i="5"/>
  <c r="F14" i="5"/>
  <c r="E14" i="5"/>
  <c r="D14" i="5"/>
  <c r="C14" i="5"/>
  <c r="B14" i="5"/>
  <c r="L13" i="5"/>
  <c r="K13" i="5"/>
  <c r="J13" i="5"/>
  <c r="I13" i="5"/>
  <c r="H13" i="5"/>
  <c r="G13" i="5"/>
  <c r="F13" i="5"/>
  <c r="E13" i="5"/>
  <c r="D13" i="5"/>
  <c r="C13" i="5"/>
  <c r="B13" i="5"/>
  <c r="L12" i="5"/>
  <c r="K12" i="5"/>
  <c r="J12" i="5"/>
  <c r="I12" i="5"/>
  <c r="H12" i="5"/>
  <c r="G12" i="5"/>
  <c r="F12" i="5"/>
  <c r="E12" i="5"/>
  <c r="D12" i="5"/>
  <c r="C12" i="5"/>
  <c r="B12" i="5"/>
  <c r="E29" i="5" l="1"/>
  <c r="N29" i="5"/>
  <c r="K29" i="5"/>
  <c r="H29" i="5"/>
  <c r="Q29" i="5"/>
  <c r="G29" i="5"/>
  <c r="C29" i="5"/>
  <c r="M29" i="5"/>
  <c r="P29" i="5"/>
  <c r="O29" i="5"/>
  <c r="F29" i="5"/>
  <c r="L29" i="5"/>
  <c r="I29" i="5"/>
  <c r="D29" i="5"/>
  <c r="J29" i="5"/>
  <c r="B29" i="5"/>
  <c r="E22" i="1"/>
  <c r="E69" i="2"/>
  <c r="B69" i="2"/>
  <c r="M31" i="5" l="1"/>
  <c r="O31" i="5"/>
  <c r="N31" i="5"/>
  <c r="K31" i="5"/>
  <c r="P31" i="5"/>
  <c r="Q31" i="5"/>
  <c r="E31" i="5"/>
  <c r="C31" i="5"/>
  <c r="D31" i="5"/>
  <c r="I31" i="5"/>
  <c r="B31" i="5"/>
  <c r="H31" i="5"/>
  <c r="J31" i="5"/>
  <c r="G31" i="5"/>
  <c r="L31" i="5"/>
  <c r="F31" i="5"/>
  <c r="D69" i="2"/>
  <c r="C69" i="2"/>
  <c r="C22" i="1"/>
  <c r="B22" i="1"/>
  <c r="D22" i="1" l="1"/>
</calcChain>
</file>

<file path=xl/sharedStrings.xml><?xml version="1.0" encoding="utf-8"?>
<sst xmlns="http://schemas.openxmlformats.org/spreadsheetml/2006/main" count="229" uniqueCount="176">
  <si>
    <t>Income</t>
  </si>
  <si>
    <t>Precept</t>
  </si>
  <si>
    <t>Interest on Deposit Accounts</t>
  </si>
  <si>
    <t>In the Ballroom Income</t>
  </si>
  <si>
    <t>Hospitality</t>
  </si>
  <si>
    <t>Warwick in Bloom</t>
  </si>
  <si>
    <t>Ticket Sales</t>
  </si>
  <si>
    <t>Tourist office Grant</t>
  </si>
  <si>
    <t>Christmas Lights</t>
  </si>
  <si>
    <t>Allotments</t>
  </si>
  <si>
    <t>Twinning</t>
  </si>
  <si>
    <t>WTC Salaries</t>
  </si>
  <si>
    <t>WTC Rent &amp; Rates</t>
  </si>
  <si>
    <t>WTC Training</t>
  </si>
  <si>
    <t>WTC Admin</t>
  </si>
  <si>
    <t>WTC Telephones</t>
  </si>
  <si>
    <t>WTC Printing</t>
  </si>
  <si>
    <t>WTC Insurance</t>
  </si>
  <si>
    <t>WTC Website</t>
  </si>
  <si>
    <t>WTC Internet</t>
  </si>
  <si>
    <t>WTC Bank Charges</t>
  </si>
  <si>
    <t>Town Clerk Expenses</t>
  </si>
  <si>
    <t>Livery &amp; Stipends</t>
  </si>
  <si>
    <t>Audit &amp; Professional Fees</t>
  </si>
  <si>
    <t>Recruitment Costs</t>
  </si>
  <si>
    <t>Subscriptions</t>
  </si>
  <si>
    <t>Computer Costs</t>
  </si>
  <si>
    <t>Blue Plaques</t>
  </si>
  <si>
    <t>In The Ballroom</t>
  </si>
  <si>
    <t>Town Centre Management</t>
  </si>
  <si>
    <t>Allotment Costs</t>
  </si>
  <si>
    <t>Churchyard Costs</t>
  </si>
  <si>
    <t>Mayors Allowance</t>
  </si>
  <si>
    <t>Mayors Chauffeur Costs</t>
  </si>
  <si>
    <t>Mayoral Regalia</t>
  </si>
  <si>
    <t>Council Regalia</t>
  </si>
  <si>
    <t>Members Allowance</t>
  </si>
  <si>
    <t>Councillors Training</t>
  </si>
  <si>
    <t>Election Costs</t>
  </si>
  <si>
    <t>Custodian</t>
  </si>
  <si>
    <t>Court House Costs</t>
  </si>
  <si>
    <t>Unlocking Warwick Training</t>
  </si>
  <si>
    <t>TIC Salaries</t>
  </si>
  <si>
    <t>TIC Rent &amp; Rates</t>
  </si>
  <si>
    <t>TIC Training</t>
  </si>
  <si>
    <t>TIC Admin</t>
  </si>
  <si>
    <t>TIC Telephones</t>
  </si>
  <si>
    <t>TIC Printing</t>
  </si>
  <si>
    <t>TIC Insurance</t>
  </si>
  <si>
    <t>TIC Utility Costs</t>
  </si>
  <si>
    <t>TIC Website</t>
  </si>
  <si>
    <t>TIC Internet</t>
  </si>
  <si>
    <t>TIC Bank Charges</t>
  </si>
  <si>
    <t>TIC Cost of Stock</t>
  </si>
  <si>
    <t>TIC Cost of Ticket Sales</t>
  </si>
  <si>
    <t xml:space="preserve">Christmas Lights </t>
  </si>
  <si>
    <t>Yeomanry Museum</t>
  </si>
  <si>
    <t xml:space="preserve">Mayor's Hospitality </t>
  </si>
  <si>
    <t xml:space="preserve">Overheads </t>
  </si>
  <si>
    <t>CH Salaries</t>
  </si>
  <si>
    <t>Difference between Inc &amp; Exp</t>
  </si>
  <si>
    <t>Notes</t>
  </si>
  <si>
    <t>Warwick Town Council</t>
  </si>
  <si>
    <t>Number of houses on which precept is calculated</t>
  </si>
  <si>
    <t>Notes:</t>
  </si>
  <si>
    <t>Current</t>
  </si>
  <si>
    <t>Increase</t>
  </si>
  <si>
    <t>% Change</t>
  </si>
  <si>
    <t>Court House Hire</t>
  </si>
  <si>
    <t>WTC Costs</t>
  </si>
  <si>
    <t>Mayoral Costs</t>
  </si>
  <si>
    <t>Warwick Promotion</t>
  </si>
  <si>
    <t>Other Income This Year</t>
  </si>
  <si>
    <t xml:space="preserve">Mayor's Vouchers </t>
  </si>
  <si>
    <t>Warwick Town Council Budgets 2024 / 2025</t>
  </si>
  <si>
    <t xml:space="preserve">23/24 Actual </t>
  </si>
  <si>
    <t>Apr 23 - Oct 23</t>
  </si>
  <si>
    <t xml:space="preserve">23/24 Budget </t>
  </si>
  <si>
    <t>23/24 Forecast</t>
  </si>
  <si>
    <t xml:space="preserve">24/25 Budget </t>
  </si>
  <si>
    <t xml:space="preserve">DRAFT </t>
  </si>
  <si>
    <t>CIL</t>
  </si>
  <si>
    <t>Tourist Office Sales</t>
  </si>
  <si>
    <t>Tourist Office Grant</t>
  </si>
  <si>
    <t>Mayor's Hospitality</t>
  </si>
  <si>
    <t>Grant</t>
  </si>
  <si>
    <t xml:space="preserve">Other Income </t>
  </si>
  <si>
    <t>CCLA Property - Dividends</t>
  </si>
  <si>
    <t>CCLA Investment (November 2023)</t>
  </si>
  <si>
    <t>Move money to CCLA</t>
  </si>
  <si>
    <t>At max capacity</t>
  </si>
  <si>
    <t>Bookings increase</t>
  </si>
  <si>
    <t xml:space="preserve">Agreed increase and Wi-Fi contribution </t>
  </si>
  <si>
    <t xml:space="preserve">Myton Green </t>
  </si>
  <si>
    <t>Reinvested</t>
  </si>
  <si>
    <t xml:space="preserve">Based on no % increase </t>
  </si>
  <si>
    <t xml:space="preserve">Mop lunch - increase ticket price </t>
  </si>
  <si>
    <t>Confirmed 24/25 - future years need to be applied for</t>
  </si>
  <si>
    <t>Increase sponsorship</t>
  </si>
  <si>
    <t xml:space="preserve">No income due </t>
  </si>
  <si>
    <t>Mayor's training - Stratford Town Council Contribution</t>
  </si>
  <si>
    <t>Grant from King Henry's - Distributed back out</t>
  </si>
  <si>
    <t>Amount not confirmed</t>
  </si>
  <si>
    <t>Community Grants</t>
  </si>
  <si>
    <t>Street Operative</t>
  </si>
  <si>
    <t>CH Events Cost &amp; Promotion</t>
  </si>
  <si>
    <t>CH Events Training</t>
  </si>
  <si>
    <t>CH Admin</t>
  </si>
  <si>
    <t>Loan Capital and Interest Payable</t>
  </si>
  <si>
    <t>Town Ambassadors</t>
  </si>
  <si>
    <t>Youth Council</t>
  </si>
  <si>
    <t>TIC Revamp</t>
  </si>
  <si>
    <t xml:space="preserve">Warwick Vision </t>
  </si>
  <si>
    <t xml:space="preserve">No increase </t>
  </si>
  <si>
    <t xml:space="preserve">Annual training H&amp;S, Fire, First Aid </t>
  </si>
  <si>
    <t xml:space="preserve">Redesign of office, additional staff </t>
  </si>
  <si>
    <t xml:space="preserve">Annual charge for parking </t>
  </si>
  <si>
    <t>Additional phones</t>
  </si>
  <si>
    <t xml:space="preserve">No increase in costs </t>
  </si>
  <si>
    <t>Slight increase</t>
  </si>
  <si>
    <t>5% increase</t>
  </si>
  <si>
    <t xml:space="preserve">New staff </t>
  </si>
  <si>
    <t>Increase in Chamber / WALC membership £2,665</t>
  </si>
  <si>
    <t>TC Laptop</t>
  </si>
  <si>
    <t>2 plaques per year</t>
  </si>
  <si>
    <t xml:space="preserve">Increase in speakers costs / Board Games refreshments </t>
  </si>
  <si>
    <t>3% increase on salary / no increase on car</t>
  </si>
  <si>
    <t>Printing</t>
  </si>
  <si>
    <t>3% salary, new equipment, training</t>
  </si>
  <si>
    <t>C&amp;R Training / Mayoral and Elections</t>
  </si>
  <si>
    <t>3% salary</t>
  </si>
  <si>
    <t>Increase in events</t>
  </si>
  <si>
    <t xml:space="preserve">Annual training - H&amp;S Training, Fire, First Aid </t>
  </si>
  <si>
    <t xml:space="preserve">Increase in admin costs </t>
  </si>
  <si>
    <t>3% Increase</t>
  </si>
  <si>
    <t xml:space="preserve">Managers training </t>
  </si>
  <si>
    <t>Higher premium</t>
  </si>
  <si>
    <t>No increase. Last payment April 2035 / Interest 3.96%</t>
  </si>
  <si>
    <t>No support from WDC - increase salary</t>
  </si>
  <si>
    <t>Training / ongoing costs</t>
  </si>
  <si>
    <t xml:space="preserve">Completed </t>
  </si>
  <si>
    <t>Costs for venue hire, promotional materials</t>
  </si>
  <si>
    <t>Estimated 3% increase in 24/25 and potential apprentice</t>
  </si>
  <si>
    <t xml:space="preserve">Estimated 3% increase </t>
  </si>
  <si>
    <t>Increase on asset register- higher premium expected</t>
  </si>
  <si>
    <t>Part-Time Town Centre Manager (18k) and 2k budget</t>
  </si>
  <si>
    <t>Standpipes &amp; notice boards</t>
  </si>
  <si>
    <t xml:space="preserve">No consort (TBC)? </t>
  </si>
  <si>
    <t>Tree planting</t>
  </si>
  <si>
    <t>New photocopier contract. Previous contractor didn't charge for copies (this was an admin error)</t>
  </si>
  <si>
    <t>Budget 24-25</t>
  </si>
  <si>
    <t>1) Precept currently £44.79</t>
  </si>
  <si>
    <t>2) Reserves currently £499,824</t>
  </si>
  <si>
    <t>Breakdown of reserves</t>
  </si>
  <si>
    <t>Court House Maintenance £30,000</t>
  </si>
  <si>
    <t>Economic Development £34,800</t>
  </si>
  <si>
    <t>Town Centre Enhancement £5,546</t>
  </si>
  <si>
    <t>General Reserves (Unallocated) £429,478</t>
  </si>
  <si>
    <t xml:space="preserve">Increase for new hats &amp; scarfs </t>
  </si>
  <si>
    <t>Last year actual - further discussions how we can increase</t>
  </si>
  <si>
    <t>Events remain the same. This year forecast high as paid for 2 Civic Dinners</t>
  </si>
  <si>
    <t>No increase required</t>
  </si>
  <si>
    <t xml:space="preserve">Increase lights through sponsor. Aim to reduce WTC contribution Income will be spent </t>
  </si>
  <si>
    <t>Aim to decrease WTC Contribution by obtaining sponsorship and reducing costs where possible</t>
  </si>
  <si>
    <t>Current Precept Charge</t>
  </si>
  <si>
    <t>Pence Per Week Increase</t>
  </si>
  <si>
    <t xml:space="preserve">5% Interest Rate - 300k earning interest from January </t>
  </si>
  <si>
    <t xml:space="preserve">Travel costs and Eurocamp. 4 trees St Nicks </t>
  </si>
  <si>
    <t>Annual Increase</t>
  </si>
  <si>
    <t xml:space="preserve">2023-2024 forecast increased to £44,700. Made up from: 12k reserve towards election each year, 19k By-January 2023, 13.7k underbudget on 2023 election. By-election costs estimated 19k. 2019 Election costs: 2023 £61,700. 2019 £41,944. 2015 Elections £35,665. 2015-2019 increased by 17.6%. 2019-2023 increased by 47.1%. Reserve 20k (Election) + 5k (By-Election) each year for next 4 years. </t>
  </si>
  <si>
    <t>Apr 23 - Dec 23</t>
  </si>
  <si>
    <t xml:space="preserve">CIL </t>
  </si>
  <si>
    <t>Sponsorship / Increase baskets by £5 - Confirm in Feb C&amp;C</t>
  </si>
  <si>
    <t xml:space="preserve">Good Causes Dinner &amp; Civic Dinner </t>
  </si>
  <si>
    <t>3) Projected loss this financial year £12,535.53</t>
  </si>
  <si>
    <t>23/24 &amp; 24/25 Combined Income over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</si>
</sst>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;\-&quot;£&quot;#,##0.00"/>
    <numFmt numFmtId="164" formatCode="&quot;£&quot;#,##0.00"/>
  </numFmts>
  <fonts count="22" x14ac:knownFonts="1">
    <font>
      <sz val="10"/>
      <name val="Tahoma"/>
    </font>
    <font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1.5"/>
      <color indexed="8"/>
      <name val="Calibri"/>
      <family val="2"/>
      <scheme val="minor"/>
    </font>
    <font>
      <b/>
      <u/>
      <sz val="11.5"/>
      <name val="Calibri"/>
      <family val="2"/>
      <scheme val="minor"/>
    </font>
    <font>
      <b/>
      <sz val="11.5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sz val="11.5"/>
      <color rgb="FFFF0000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.5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/>
    <xf numFmtId="0" fontId="11" fillId="0" borderId="0" xfId="0" applyFont="1"/>
    <xf numFmtId="0" fontId="12" fillId="0" borderId="0" xfId="0" applyFont="1"/>
    <xf numFmtId="0" fontId="15" fillId="0" borderId="1" xfId="0" applyFont="1" applyBorder="1" applyAlignment="1">
      <alignment vertical="center"/>
    </xf>
    <xf numFmtId="7" fontId="13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3" fontId="0" fillId="0" borderId="0" xfId="0" applyNumberFormat="1"/>
    <xf numFmtId="164" fontId="11" fillId="0" borderId="0" xfId="0" applyNumberFormat="1" applyFont="1"/>
    <xf numFmtId="0" fontId="9" fillId="0" borderId="0" xfId="0" applyFont="1"/>
    <xf numFmtId="10" fontId="13" fillId="0" borderId="1" xfId="0" applyNumberFormat="1" applyFont="1" applyBorder="1" applyAlignment="1">
      <alignment horizontal="center" vertical="center"/>
    </xf>
    <xf numFmtId="3" fontId="11" fillId="0" borderId="0" xfId="0" applyNumberFormat="1" applyFont="1"/>
    <xf numFmtId="4" fontId="14" fillId="2" borderId="0" xfId="0" applyNumberFormat="1" applyFont="1" applyFill="1"/>
    <xf numFmtId="0" fontId="4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/>
    <xf numFmtId="3" fontId="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4" fontId="19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16" fillId="0" borderId="0" xfId="0" applyNumberFormat="1" applyFont="1"/>
    <xf numFmtId="0" fontId="16" fillId="0" borderId="0" xfId="0" applyFont="1" applyAlignment="1">
      <alignment horizontal="left"/>
    </xf>
    <xf numFmtId="4" fontId="16" fillId="0" borderId="0" xfId="0" applyNumberFormat="1" applyFont="1" applyAlignment="1">
      <alignment horizontal="right"/>
    </xf>
    <xf numFmtId="4" fontId="16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right" vertical="center"/>
    </xf>
    <xf numFmtId="0" fontId="19" fillId="0" borderId="1" xfId="0" applyFont="1" applyBorder="1" applyAlignment="1">
      <alignment horizontal="left"/>
    </xf>
    <xf numFmtId="0" fontId="20" fillId="0" borderId="0" xfId="0" applyFont="1"/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0" fontId="14" fillId="0" borderId="1" xfId="0" applyFont="1" applyBorder="1"/>
    <xf numFmtId="164" fontId="14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W26"/>
  <sheetViews>
    <sheetView topLeftCell="A12" zoomScale="120" zoomScaleNormal="120" workbookViewId="0">
      <selection activeCell="A36" sqref="A36"/>
    </sheetView>
  </sheetViews>
  <sheetFormatPr defaultColWidth="9.140625" defaultRowHeight="15" x14ac:dyDescent="0.2"/>
  <cols>
    <col min="1" max="1" width="30.7109375" style="2" customWidth="1"/>
    <col min="2" max="3" width="15.7109375" style="2" customWidth="1"/>
    <col min="4" max="5" width="15.7109375" style="7" customWidth="1"/>
    <col min="6" max="6" width="52.85546875" style="2" bestFit="1" customWidth="1"/>
    <col min="7" max="16384" width="9.140625" style="2"/>
  </cols>
  <sheetData>
    <row r="1" spans="1:16377" ht="15" customHeight="1" x14ac:dyDescent="0.2">
      <c r="A1" s="50" t="s">
        <v>74</v>
      </c>
      <c r="B1" s="50"/>
      <c r="C1" s="50"/>
      <c r="D1" s="50"/>
      <c r="E1" s="50"/>
      <c r="F1" s="50"/>
    </row>
    <row r="2" spans="1:16377" ht="15" customHeight="1" x14ac:dyDescent="0.2">
      <c r="B2" s="24" t="s">
        <v>75</v>
      </c>
      <c r="C2" s="51" t="s">
        <v>77</v>
      </c>
      <c r="D2" s="51" t="s">
        <v>78</v>
      </c>
      <c r="E2" s="28" t="s">
        <v>79</v>
      </c>
      <c r="F2" s="51" t="s">
        <v>61</v>
      </c>
    </row>
    <row r="3" spans="1:16377" x14ac:dyDescent="0.2">
      <c r="A3" s="4" t="s">
        <v>0</v>
      </c>
      <c r="B3" s="24" t="s">
        <v>170</v>
      </c>
      <c r="C3" s="51"/>
      <c r="D3" s="51"/>
      <c r="E3" s="28" t="s">
        <v>80</v>
      </c>
      <c r="F3" s="51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</row>
    <row r="4" spans="1:16377" ht="15.95" customHeight="1" x14ac:dyDescent="0.25">
      <c r="A4" s="29" t="s">
        <v>1</v>
      </c>
      <c r="B4" s="30">
        <v>582366</v>
      </c>
      <c r="C4" s="30">
        <v>582366</v>
      </c>
      <c r="D4" s="34">
        <v>582366</v>
      </c>
      <c r="E4" s="34">
        <v>590558</v>
      </c>
      <c r="F4" s="25" t="s">
        <v>95</v>
      </c>
    </row>
    <row r="5" spans="1:16377" ht="15.95" customHeight="1" x14ac:dyDescent="0.25">
      <c r="A5" s="29" t="s">
        <v>2</v>
      </c>
      <c r="B5" s="30">
        <v>4711.67</v>
      </c>
      <c r="C5" s="30">
        <v>199.99999999999994</v>
      </c>
      <c r="D5" s="34">
        <v>5000</v>
      </c>
      <c r="E5" s="30">
        <v>2500</v>
      </c>
      <c r="F5" s="25" t="s">
        <v>89</v>
      </c>
    </row>
    <row r="6" spans="1:16377" ht="15.95" customHeight="1" x14ac:dyDescent="0.25">
      <c r="A6" s="29" t="s">
        <v>3</v>
      </c>
      <c r="B6" s="30">
        <v>1390.61</v>
      </c>
      <c r="C6" s="30">
        <v>1500</v>
      </c>
      <c r="D6" s="34">
        <v>1500</v>
      </c>
      <c r="E6" s="30">
        <v>1500</v>
      </c>
      <c r="F6" s="25" t="s">
        <v>90</v>
      </c>
    </row>
    <row r="7" spans="1:16377" ht="15.95" customHeight="1" x14ac:dyDescent="0.25">
      <c r="A7" s="29" t="s">
        <v>4</v>
      </c>
      <c r="B7" s="30">
        <v>1335.5</v>
      </c>
      <c r="C7" s="30">
        <v>1200</v>
      </c>
      <c r="D7" s="34">
        <v>1335.5</v>
      </c>
      <c r="E7" s="30">
        <v>1400</v>
      </c>
      <c r="F7" s="25" t="s">
        <v>96</v>
      </c>
    </row>
    <row r="8" spans="1:16377" ht="15.95" customHeight="1" x14ac:dyDescent="0.25">
      <c r="A8" s="29" t="s">
        <v>5</v>
      </c>
      <c r="B8" s="30">
        <v>20553.009999999998</v>
      </c>
      <c r="C8" s="30">
        <v>15200</v>
      </c>
      <c r="D8" s="34">
        <v>20553.009999999998</v>
      </c>
      <c r="E8" s="30">
        <v>21500</v>
      </c>
      <c r="F8" s="25" t="s">
        <v>172</v>
      </c>
    </row>
    <row r="9" spans="1:16377" ht="15.95" customHeight="1" x14ac:dyDescent="0.25">
      <c r="A9" s="29" t="s">
        <v>82</v>
      </c>
      <c r="B9" s="30">
        <v>23233.15</v>
      </c>
      <c r="C9" s="30">
        <v>27000</v>
      </c>
      <c r="D9" s="34">
        <v>26704</v>
      </c>
      <c r="E9" s="34">
        <v>26704</v>
      </c>
      <c r="F9" s="25" t="s">
        <v>159</v>
      </c>
    </row>
    <row r="10" spans="1:16377" ht="15.95" customHeight="1" x14ac:dyDescent="0.25">
      <c r="A10" s="29" t="s">
        <v>6</v>
      </c>
      <c r="B10" s="30">
        <v>21229.32</v>
      </c>
      <c r="C10" s="30">
        <v>30000</v>
      </c>
      <c r="D10" s="34">
        <v>28001</v>
      </c>
      <c r="E10" s="34">
        <v>28001</v>
      </c>
      <c r="F10" s="25" t="s">
        <v>159</v>
      </c>
    </row>
    <row r="11" spans="1:16377" ht="15.95" customHeight="1" x14ac:dyDescent="0.25">
      <c r="A11" s="29" t="s">
        <v>68</v>
      </c>
      <c r="B11" s="30">
        <v>21178.94</v>
      </c>
      <c r="C11" s="30">
        <v>30000</v>
      </c>
      <c r="D11" s="34">
        <v>27800</v>
      </c>
      <c r="E11" s="30">
        <v>33000</v>
      </c>
      <c r="F11" s="25" t="s">
        <v>91</v>
      </c>
    </row>
    <row r="12" spans="1:16377" ht="15.95" customHeight="1" x14ac:dyDescent="0.25">
      <c r="A12" s="29" t="s">
        <v>56</v>
      </c>
      <c r="B12" s="30">
        <v>360</v>
      </c>
      <c r="C12" s="30">
        <v>300</v>
      </c>
      <c r="D12" s="34">
        <v>360</v>
      </c>
      <c r="E12" s="30">
        <v>420</v>
      </c>
      <c r="F12" s="25" t="s">
        <v>92</v>
      </c>
    </row>
    <row r="13" spans="1:16377" ht="15.95" customHeight="1" x14ac:dyDescent="0.25">
      <c r="A13" s="29" t="s">
        <v>83</v>
      </c>
      <c r="B13" s="30">
        <v>25000</v>
      </c>
      <c r="C13" s="30">
        <v>25000.000000000004</v>
      </c>
      <c r="D13" s="34">
        <v>25000</v>
      </c>
      <c r="E13" s="30">
        <v>25000</v>
      </c>
      <c r="F13" s="25" t="s">
        <v>97</v>
      </c>
    </row>
    <row r="14" spans="1:16377" ht="15.95" customHeight="1" x14ac:dyDescent="0.25">
      <c r="A14" s="29" t="s">
        <v>8</v>
      </c>
      <c r="B14" s="30">
        <v>19475.79</v>
      </c>
      <c r="C14" s="30">
        <v>9649.9999999999982</v>
      </c>
      <c r="D14" s="34">
        <v>20000</v>
      </c>
      <c r="E14" s="30">
        <v>20000</v>
      </c>
      <c r="F14" s="25" t="s">
        <v>98</v>
      </c>
    </row>
    <row r="15" spans="1:16377" ht="15.95" customHeight="1" x14ac:dyDescent="0.25">
      <c r="A15" s="29" t="s">
        <v>9</v>
      </c>
      <c r="B15" s="30">
        <v>2776.19</v>
      </c>
      <c r="C15" s="30">
        <v>3999.9999999999995</v>
      </c>
      <c r="D15" s="34">
        <v>4000</v>
      </c>
      <c r="E15" s="30">
        <v>4500</v>
      </c>
      <c r="F15" s="25" t="s">
        <v>93</v>
      </c>
    </row>
    <row r="16" spans="1:16377" ht="15.95" customHeight="1" x14ac:dyDescent="0.25">
      <c r="A16" s="29" t="s">
        <v>10</v>
      </c>
      <c r="B16" s="30">
        <v>10142.81</v>
      </c>
      <c r="C16" s="30">
        <v>14088</v>
      </c>
      <c r="D16" s="34">
        <v>13656.64</v>
      </c>
      <c r="E16" s="30">
        <v>0</v>
      </c>
      <c r="F16" s="25" t="s">
        <v>99</v>
      </c>
    </row>
    <row r="17" spans="1:6" ht="15.95" customHeight="1" x14ac:dyDescent="0.25">
      <c r="A17" s="29" t="s">
        <v>84</v>
      </c>
      <c r="B17" s="30">
        <v>3402.9</v>
      </c>
      <c r="C17" s="30">
        <v>2400</v>
      </c>
      <c r="D17" s="34">
        <v>7332.5</v>
      </c>
      <c r="E17" s="30">
        <v>4000</v>
      </c>
      <c r="F17" s="25" t="s">
        <v>173</v>
      </c>
    </row>
    <row r="18" spans="1:6" ht="15.95" customHeight="1" x14ac:dyDescent="0.25">
      <c r="A18" s="29" t="s">
        <v>85</v>
      </c>
      <c r="B18" s="30">
        <v>5000</v>
      </c>
      <c r="C18" s="30">
        <v>0</v>
      </c>
      <c r="D18" s="34">
        <v>5000</v>
      </c>
      <c r="E18" s="30">
        <v>0</v>
      </c>
      <c r="F18" s="25" t="s">
        <v>99</v>
      </c>
    </row>
    <row r="19" spans="1:6" ht="15.95" customHeight="1" x14ac:dyDescent="0.25">
      <c r="A19" s="29" t="s">
        <v>86</v>
      </c>
      <c r="B19" s="30">
        <v>200</v>
      </c>
      <c r="C19" s="30">
        <v>0</v>
      </c>
      <c r="D19" s="34">
        <v>3700.95</v>
      </c>
      <c r="E19" s="30">
        <v>118</v>
      </c>
      <c r="F19" s="25" t="s">
        <v>100</v>
      </c>
    </row>
    <row r="20" spans="1:6" ht="15.95" customHeight="1" x14ac:dyDescent="0.25">
      <c r="A20" s="29" t="s">
        <v>87</v>
      </c>
      <c r="B20" s="30">
        <v>3128.8</v>
      </c>
      <c r="C20" s="30">
        <v>0</v>
      </c>
      <c r="D20" s="34">
        <v>3128.8</v>
      </c>
      <c r="E20" s="30">
        <v>0</v>
      </c>
      <c r="F20" s="25" t="s">
        <v>94</v>
      </c>
    </row>
    <row r="21" spans="1:6" ht="15.95" customHeight="1" x14ac:dyDescent="0.25">
      <c r="A21" s="29" t="s">
        <v>88</v>
      </c>
      <c r="B21" s="30">
        <v>2772.22</v>
      </c>
      <c r="C21" s="30">
        <v>0</v>
      </c>
      <c r="D21" s="34">
        <v>9500</v>
      </c>
      <c r="E21" s="30">
        <v>24000</v>
      </c>
      <c r="F21" s="25" t="s">
        <v>166</v>
      </c>
    </row>
    <row r="22" spans="1:6" ht="15.95" customHeight="1" x14ac:dyDescent="0.2">
      <c r="A22" s="4"/>
      <c r="B22" s="31">
        <f>SUM(B4:B21)</f>
        <v>748256.91</v>
      </c>
      <c r="C22" s="31">
        <f>SUM(C4:C21)</f>
        <v>742904</v>
      </c>
      <c r="D22" s="32">
        <f>SUM(D4:D21)</f>
        <v>784938.4</v>
      </c>
      <c r="E22" s="32">
        <f>SUM(E4:E21)</f>
        <v>783201</v>
      </c>
    </row>
    <row r="23" spans="1:6" x14ac:dyDescent="0.2">
      <c r="B23" s="8"/>
      <c r="C23" s="8"/>
    </row>
    <row r="24" spans="1:6" x14ac:dyDescent="0.2">
      <c r="A24" s="9" t="s">
        <v>72</v>
      </c>
      <c r="B24" s="3"/>
      <c r="C24" s="3"/>
    </row>
    <row r="25" spans="1:6" x14ac:dyDescent="0.2">
      <c r="A25" s="9" t="s">
        <v>73</v>
      </c>
      <c r="B25" s="27">
        <v>3500</v>
      </c>
      <c r="C25" s="27">
        <v>3500</v>
      </c>
      <c r="D25" s="27">
        <v>3500</v>
      </c>
      <c r="E25" s="27">
        <v>3500</v>
      </c>
      <c r="F25" s="9" t="s">
        <v>101</v>
      </c>
    </row>
    <row r="26" spans="1:6" x14ac:dyDescent="0.2">
      <c r="A26" s="9" t="s">
        <v>81</v>
      </c>
      <c r="B26" s="33">
        <v>12249.39</v>
      </c>
      <c r="C26" s="33">
        <v>0</v>
      </c>
      <c r="D26" s="27">
        <v>12249.39</v>
      </c>
      <c r="E26" s="27">
        <v>0</v>
      </c>
      <c r="F26" s="9" t="s">
        <v>102</v>
      </c>
    </row>
  </sheetData>
  <mergeCells count="4">
    <mergeCell ref="A1:F1"/>
    <mergeCell ref="C2:C3"/>
    <mergeCell ref="D2:D3"/>
    <mergeCell ref="F2:F3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F8CA3-2477-4A56-A0D3-30BFC5E970D5}">
  <dimension ref="A1:I71"/>
  <sheetViews>
    <sheetView zoomScale="120" zoomScaleNormal="120" workbookViewId="0">
      <selection activeCell="A6" sqref="A6"/>
    </sheetView>
  </sheetViews>
  <sheetFormatPr defaultColWidth="9.140625" defaultRowHeight="15" x14ac:dyDescent="0.2"/>
  <cols>
    <col min="1" max="1" width="30.7109375" style="2" customWidth="1"/>
    <col min="2" max="5" width="15.7109375" style="2" customWidth="1"/>
    <col min="6" max="6" width="92.28515625" style="2" bestFit="1" customWidth="1"/>
    <col min="7" max="9" width="12.7109375" style="2" customWidth="1"/>
    <col min="10" max="16384" width="9.140625" style="2"/>
  </cols>
  <sheetData>
    <row r="1" spans="1:9" ht="15" customHeight="1" x14ac:dyDescent="0.2">
      <c r="A1" s="50" t="s">
        <v>74</v>
      </c>
      <c r="B1" s="50"/>
      <c r="C1" s="50"/>
      <c r="D1" s="50"/>
      <c r="E1" s="50"/>
      <c r="F1" s="50"/>
      <c r="G1" s="6"/>
      <c r="H1" s="6"/>
      <c r="I1" s="6"/>
    </row>
    <row r="2" spans="1:9" ht="15.95" customHeight="1" x14ac:dyDescent="0.2">
      <c r="B2" s="24" t="s">
        <v>75</v>
      </c>
      <c r="C2" s="51" t="s">
        <v>77</v>
      </c>
      <c r="D2" s="51" t="s">
        <v>78</v>
      </c>
      <c r="E2" s="28" t="s">
        <v>79</v>
      </c>
      <c r="F2" s="51" t="s">
        <v>61</v>
      </c>
      <c r="G2" s="5"/>
    </row>
    <row r="3" spans="1:9" ht="15.95" customHeight="1" x14ac:dyDescent="0.2">
      <c r="A3" s="2" t="s">
        <v>58</v>
      </c>
      <c r="B3" s="24" t="s">
        <v>170</v>
      </c>
      <c r="C3" s="51"/>
      <c r="D3" s="51"/>
      <c r="E3" s="28" t="s">
        <v>80</v>
      </c>
      <c r="F3" s="51"/>
      <c r="G3" s="5"/>
    </row>
    <row r="4" spans="1:9" ht="15.95" customHeight="1" x14ac:dyDescent="0.25">
      <c r="A4" s="29" t="s">
        <v>11</v>
      </c>
      <c r="B4" s="30">
        <v>110343.34</v>
      </c>
      <c r="C4" s="30">
        <v>156450</v>
      </c>
      <c r="D4" s="34">
        <v>172370</v>
      </c>
      <c r="E4" s="30">
        <v>177541</v>
      </c>
      <c r="F4" s="25" t="s">
        <v>142</v>
      </c>
    </row>
    <row r="5" spans="1:9" ht="15.95" customHeight="1" x14ac:dyDescent="0.25">
      <c r="A5" s="35" t="s">
        <v>59</v>
      </c>
      <c r="B5" s="36">
        <v>19413.36</v>
      </c>
      <c r="C5" s="36">
        <v>20000.000000000004</v>
      </c>
      <c r="D5" s="34">
        <v>25372</v>
      </c>
      <c r="E5" s="36">
        <v>26133</v>
      </c>
      <c r="F5" s="25" t="s">
        <v>143</v>
      </c>
    </row>
    <row r="6" spans="1:9" ht="15.95" customHeight="1" x14ac:dyDescent="0.25">
      <c r="A6" s="29" t="s">
        <v>12</v>
      </c>
      <c r="B6" s="36">
        <v>20532.05</v>
      </c>
      <c r="C6" s="36">
        <v>30000</v>
      </c>
      <c r="D6" s="34">
        <v>26022</v>
      </c>
      <c r="E6" s="36">
        <v>27000</v>
      </c>
      <c r="F6" s="25" t="s">
        <v>113</v>
      </c>
    </row>
    <row r="7" spans="1:9" ht="15.95" customHeight="1" x14ac:dyDescent="0.25">
      <c r="A7" s="29" t="s">
        <v>13</v>
      </c>
      <c r="B7" s="36">
        <v>788.24</v>
      </c>
      <c r="C7" s="36">
        <v>1599.9999999999995</v>
      </c>
      <c r="D7" s="34">
        <v>831.61</v>
      </c>
      <c r="E7" s="36">
        <v>1600</v>
      </c>
      <c r="F7" s="25" t="s">
        <v>114</v>
      </c>
    </row>
    <row r="8" spans="1:9" ht="15.95" customHeight="1" x14ac:dyDescent="0.25">
      <c r="A8" s="29" t="s">
        <v>14</v>
      </c>
      <c r="B8" s="36">
        <v>4902.74</v>
      </c>
      <c r="C8" s="36">
        <v>5500</v>
      </c>
      <c r="D8" s="34">
        <v>6500</v>
      </c>
      <c r="E8" s="36">
        <v>10500</v>
      </c>
      <c r="F8" s="25" t="s">
        <v>115</v>
      </c>
    </row>
    <row r="9" spans="1:9" ht="15.95" customHeight="1" x14ac:dyDescent="0.25">
      <c r="A9" s="29" t="s">
        <v>69</v>
      </c>
      <c r="B9" s="36">
        <v>212.6</v>
      </c>
      <c r="C9" s="36">
        <v>800</v>
      </c>
      <c r="D9" s="34">
        <v>700</v>
      </c>
      <c r="E9" s="36">
        <v>1000</v>
      </c>
      <c r="F9" s="25" t="s">
        <v>116</v>
      </c>
    </row>
    <row r="10" spans="1:9" ht="15.95" customHeight="1" x14ac:dyDescent="0.25">
      <c r="A10" s="29" t="s">
        <v>15</v>
      </c>
      <c r="B10" s="36">
        <v>515.47</v>
      </c>
      <c r="C10" s="36">
        <v>799.99999999999989</v>
      </c>
      <c r="D10" s="34">
        <v>600</v>
      </c>
      <c r="E10" s="36">
        <v>650</v>
      </c>
      <c r="F10" s="25" t="s">
        <v>117</v>
      </c>
    </row>
    <row r="11" spans="1:9" ht="15.95" customHeight="1" x14ac:dyDescent="0.25">
      <c r="A11" s="29" t="s">
        <v>16</v>
      </c>
      <c r="B11" s="30">
        <v>750.92</v>
      </c>
      <c r="C11" s="30">
        <v>750</v>
      </c>
      <c r="D11" s="34">
        <v>745.46</v>
      </c>
      <c r="E11" s="30">
        <v>1000</v>
      </c>
      <c r="F11" s="25" t="s">
        <v>149</v>
      </c>
    </row>
    <row r="12" spans="1:9" ht="15.95" customHeight="1" x14ac:dyDescent="0.25">
      <c r="A12" s="29" t="s">
        <v>17</v>
      </c>
      <c r="B12" s="30">
        <v>6099.99</v>
      </c>
      <c r="C12" s="30">
        <v>5000</v>
      </c>
      <c r="D12" s="34">
        <v>6099.99</v>
      </c>
      <c r="E12" s="30">
        <v>8000</v>
      </c>
      <c r="F12" s="25" t="s">
        <v>144</v>
      </c>
    </row>
    <row r="13" spans="1:9" ht="15.95" customHeight="1" x14ac:dyDescent="0.25">
      <c r="A13" s="29" t="s">
        <v>18</v>
      </c>
      <c r="B13" s="30">
        <v>257.95999999999998</v>
      </c>
      <c r="C13" s="30">
        <v>500.00000000000011</v>
      </c>
      <c r="D13" s="34">
        <v>400</v>
      </c>
      <c r="E13" s="30">
        <v>400</v>
      </c>
      <c r="F13" s="25" t="s">
        <v>118</v>
      </c>
    </row>
    <row r="14" spans="1:9" ht="15.95" customHeight="1" x14ac:dyDescent="0.25">
      <c r="A14" s="29" t="s">
        <v>19</v>
      </c>
      <c r="B14" s="30">
        <v>305.14999999999998</v>
      </c>
      <c r="C14" s="30">
        <v>300</v>
      </c>
      <c r="D14" s="34">
        <v>500</v>
      </c>
      <c r="E14" s="30">
        <v>500</v>
      </c>
      <c r="F14" s="25" t="s">
        <v>118</v>
      </c>
    </row>
    <row r="15" spans="1:9" ht="15.95" customHeight="1" x14ac:dyDescent="0.25">
      <c r="A15" s="29" t="s">
        <v>20</v>
      </c>
      <c r="B15" s="30">
        <v>159.16999999999999</v>
      </c>
      <c r="C15" s="30">
        <v>199.99999999999994</v>
      </c>
      <c r="D15" s="34">
        <v>200</v>
      </c>
      <c r="E15" s="30">
        <v>200</v>
      </c>
      <c r="F15" s="25" t="s">
        <v>118</v>
      </c>
    </row>
    <row r="16" spans="1:9" ht="15.95" customHeight="1" x14ac:dyDescent="0.25">
      <c r="A16" s="29" t="s">
        <v>4</v>
      </c>
      <c r="B16" s="30">
        <v>11347.79</v>
      </c>
      <c r="C16" s="30">
        <v>3500.0000000000005</v>
      </c>
      <c r="D16" s="37">
        <v>14000</v>
      </c>
      <c r="E16" s="30">
        <v>8000</v>
      </c>
      <c r="F16" s="25" t="s">
        <v>160</v>
      </c>
    </row>
    <row r="17" spans="1:6" ht="15.95" customHeight="1" x14ac:dyDescent="0.25">
      <c r="A17" s="29" t="s">
        <v>21</v>
      </c>
      <c r="B17" s="30">
        <v>274.10000000000002</v>
      </c>
      <c r="C17" s="30">
        <v>300</v>
      </c>
      <c r="D17" s="34">
        <v>300</v>
      </c>
      <c r="E17" s="30">
        <v>300</v>
      </c>
      <c r="F17" s="25" t="s">
        <v>113</v>
      </c>
    </row>
    <row r="18" spans="1:6" ht="15.95" customHeight="1" x14ac:dyDescent="0.25">
      <c r="A18" s="29" t="s">
        <v>22</v>
      </c>
      <c r="B18" s="30">
        <v>1144</v>
      </c>
      <c r="C18" s="30">
        <v>1150</v>
      </c>
      <c r="D18" s="34">
        <v>1144</v>
      </c>
      <c r="E18" s="30">
        <v>1200</v>
      </c>
      <c r="F18" s="25" t="s">
        <v>120</v>
      </c>
    </row>
    <row r="19" spans="1:6" ht="15.95" customHeight="1" x14ac:dyDescent="0.25">
      <c r="A19" s="29" t="s">
        <v>23</v>
      </c>
      <c r="B19" s="30">
        <v>4639</v>
      </c>
      <c r="C19" s="30">
        <v>6000</v>
      </c>
      <c r="D19" s="34">
        <v>5000</v>
      </c>
      <c r="E19" s="30">
        <v>6000</v>
      </c>
      <c r="F19" s="25" t="s">
        <v>119</v>
      </c>
    </row>
    <row r="20" spans="1:6" ht="15.95" customHeight="1" x14ac:dyDescent="0.25">
      <c r="A20" s="29" t="s">
        <v>24</v>
      </c>
      <c r="B20" s="30">
        <v>84</v>
      </c>
      <c r="C20" s="30">
        <v>250.00000000000006</v>
      </c>
      <c r="D20" s="34">
        <v>84</v>
      </c>
      <c r="E20" s="30">
        <v>250</v>
      </c>
      <c r="F20" s="25" t="s">
        <v>121</v>
      </c>
    </row>
    <row r="21" spans="1:6" ht="15.95" customHeight="1" x14ac:dyDescent="0.25">
      <c r="A21" s="35" t="s">
        <v>25</v>
      </c>
      <c r="B21" s="36">
        <v>403</v>
      </c>
      <c r="C21" s="36">
        <v>1250</v>
      </c>
      <c r="D21" s="34">
        <v>453</v>
      </c>
      <c r="E21" s="36">
        <v>500</v>
      </c>
      <c r="F21" s="25" t="s">
        <v>122</v>
      </c>
    </row>
    <row r="22" spans="1:6" ht="15.95" customHeight="1" x14ac:dyDescent="0.25">
      <c r="A22" s="29" t="s">
        <v>26</v>
      </c>
      <c r="B22" s="30">
        <v>2214.25</v>
      </c>
      <c r="C22" s="30">
        <v>2700</v>
      </c>
      <c r="D22" s="34">
        <v>2214.25</v>
      </c>
      <c r="E22" s="30">
        <v>2000</v>
      </c>
      <c r="F22" s="25" t="s">
        <v>123</v>
      </c>
    </row>
    <row r="23" spans="1:6" ht="15.95" customHeight="1" x14ac:dyDescent="0.25">
      <c r="A23" s="29" t="s">
        <v>27</v>
      </c>
      <c r="B23" s="30">
        <v>210.99</v>
      </c>
      <c r="C23" s="30">
        <v>650</v>
      </c>
      <c r="D23" s="34">
        <v>1000</v>
      </c>
      <c r="E23" s="30">
        <v>2000</v>
      </c>
      <c r="F23" s="25" t="s">
        <v>124</v>
      </c>
    </row>
    <row r="24" spans="1:6" ht="15.95" customHeight="1" x14ac:dyDescent="0.25">
      <c r="A24" s="29" t="s">
        <v>28</v>
      </c>
      <c r="B24" s="30">
        <v>1012.87</v>
      </c>
      <c r="C24" s="30">
        <v>1800</v>
      </c>
      <c r="D24" s="34">
        <v>1000</v>
      </c>
      <c r="E24" s="30">
        <v>1400</v>
      </c>
      <c r="F24" s="25" t="s">
        <v>125</v>
      </c>
    </row>
    <row r="25" spans="1:6" ht="15.95" customHeight="1" x14ac:dyDescent="0.25">
      <c r="A25" s="29" t="s">
        <v>29</v>
      </c>
      <c r="B25" s="30">
        <v>9738.1</v>
      </c>
      <c r="C25" s="30">
        <v>13000</v>
      </c>
      <c r="D25" s="34">
        <v>10000</v>
      </c>
      <c r="E25" s="30">
        <v>30000</v>
      </c>
      <c r="F25" s="25" t="s">
        <v>145</v>
      </c>
    </row>
    <row r="26" spans="1:6" ht="15.95" customHeight="1" x14ac:dyDescent="0.25">
      <c r="A26" s="35" t="s">
        <v>10</v>
      </c>
      <c r="B26" s="36">
        <v>13170.23</v>
      </c>
      <c r="C26" s="36">
        <v>18000</v>
      </c>
      <c r="D26" s="34">
        <v>14750</v>
      </c>
      <c r="E26" s="36">
        <v>5500</v>
      </c>
      <c r="F26" s="25" t="s">
        <v>167</v>
      </c>
    </row>
    <row r="27" spans="1:6" ht="15.95" customHeight="1" x14ac:dyDescent="0.25">
      <c r="A27" s="29" t="s">
        <v>103</v>
      </c>
      <c r="B27" s="30">
        <v>41829.980000000003</v>
      </c>
      <c r="C27" s="30">
        <v>70000.000000000015</v>
      </c>
      <c r="D27" s="34">
        <v>70000</v>
      </c>
      <c r="E27" s="30">
        <v>70000</v>
      </c>
      <c r="F27" s="25" t="s">
        <v>161</v>
      </c>
    </row>
    <row r="28" spans="1:6" ht="15.95" customHeight="1" x14ac:dyDescent="0.25">
      <c r="A28" s="29" t="s">
        <v>8</v>
      </c>
      <c r="B28" s="30">
        <v>33746.339999999997</v>
      </c>
      <c r="C28" s="30">
        <v>34999.999999999993</v>
      </c>
      <c r="D28" s="34">
        <v>41000</v>
      </c>
      <c r="E28" s="30">
        <v>42000</v>
      </c>
      <c r="F28" s="25" t="s">
        <v>162</v>
      </c>
    </row>
    <row r="29" spans="1:6" ht="15.95" customHeight="1" x14ac:dyDescent="0.25">
      <c r="A29" s="29" t="s">
        <v>5</v>
      </c>
      <c r="B29" s="30">
        <v>33260.17</v>
      </c>
      <c r="C29" s="30">
        <v>37999.999999999993</v>
      </c>
      <c r="D29" s="34">
        <v>36000</v>
      </c>
      <c r="E29" s="30">
        <v>36000</v>
      </c>
      <c r="F29" s="25" t="s">
        <v>163</v>
      </c>
    </row>
    <row r="30" spans="1:6" ht="15.95" customHeight="1" x14ac:dyDescent="0.25">
      <c r="A30" s="35" t="s">
        <v>30</v>
      </c>
      <c r="B30" s="36">
        <v>7403.71</v>
      </c>
      <c r="C30" s="36">
        <v>3999.9999999999995</v>
      </c>
      <c r="D30" s="34">
        <v>7000</v>
      </c>
      <c r="E30" s="36">
        <v>9000</v>
      </c>
      <c r="F30" s="25" t="s">
        <v>146</v>
      </c>
    </row>
    <row r="31" spans="1:6" ht="15.95" customHeight="1" x14ac:dyDescent="0.25">
      <c r="A31" s="29" t="s">
        <v>31</v>
      </c>
      <c r="B31" s="30">
        <v>11161.48</v>
      </c>
      <c r="C31" s="30">
        <v>10000</v>
      </c>
      <c r="D31" s="34">
        <v>10673.85</v>
      </c>
      <c r="E31" s="30">
        <v>12000</v>
      </c>
      <c r="F31" s="25" t="s">
        <v>148</v>
      </c>
    </row>
    <row r="32" spans="1:6" ht="15.95" customHeight="1" x14ac:dyDescent="0.25">
      <c r="A32" s="29" t="s">
        <v>32</v>
      </c>
      <c r="B32" s="30">
        <v>3700</v>
      </c>
      <c r="C32" s="30">
        <v>4400</v>
      </c>
      <c r="D32" s="34">
        <v>3700</v>
      </c>
      <c r="E32" s="30">
        <v>3700</v>
      </c>
      <c r="F32" s="25" t="s">
        <v>147</v>
      </c>
    </row>
    <row r="33" spans="1:7" ht="15.95" customHeight="1" x14ac:dyDescent="0.25">
      <c r="A33" s="29" t="s">
        <v>33</v>
      </c>
      <c r="B33" s="30">
        <v>14881.73</v>
      </c>
      <c r="C33" s="30">
        <v>18000</v>
      </c>
      <c r="D33" s="34">
        <v>19000</v>
      </c>
      <c r="E33" s="30">
        <v>19200</v>
      </c>
      <c r="F33" s="25" t="s">
        <v>126</v>
      </c>
    </row>
    <row r="34" spans="1:7" ht="15.95" customHeight="1" x14ac:dyDescent="0.25">
      <c r="A34" s="29" t="s">
        <v>70</v>
      </c>
      <c r="B34" s="30">
        <v>276.24</v>
      </c>
      <c r="C34" s="30">
        <v>200</v>
      </c>
      <c r="D34" s="34">
        <v>250</v>
      </c>
      <c r="E34" s="30">
        <v>250</v>
      </c>
      <c r="F34" s="25" t="s">
        <v>127</v>
      </c>
    </row>
    <row r="35" spans="1:7" ht="15.95" customHeight="1" x14ac:dyDescent="0.25">
      <c r="A35" s="29" t="s">
        <v>104</v>
      </c>
      <c r="B35" s="30">
        <v>8074.43</v>
      </c>
      <c r="C35" s="30">
        <v>20000.000000000004</v>
      </c>
      <c r="D35" s="34">
        <v>15000</v>
      </c>
      <c r="E35" s="30">
        <v>20000</v>
      </c>
      <c r="F35" s="25" t="s">
        <v>128</v>
      </c>
    </row>
    <row r="36" spans="1:7" ht="15.95" customHeight="1" x14ac:dyDescent="0.25">
      <c r="A36" s="29" t="s">
        <v>34</v>
      </c>
      <c r="B36" s="30">
        <v>0</v>
      </c>
      <c r="C36" s="30">
        <v>500.00000000000011</v>
      </c>
      <c r="D36" s="34">
        <v>150</v>
      </c>
      <c r="E36" s="30">
        <v>150</v>
      </c>
      <c r="F36" s="25" t="s">
        <v>113</v>
      </c>
    </row>
    <row r="37" spans="1:7" ht="15.95" customHeight="1" x14ac:dyDescent="0.25">
      <c r="A37" s="29" t="s">
        <v>35</v>
      </c>
      <c r="B37" s="30">
        <v>287.5</v>
      </c>
      <c r="C37" s="30">
        <v>650</v>
      </c>
      <c r="D37" s="34">
        <v>1250</v>
      </c>
      <c r="E37" s="30">
        <v>2100</v>
      </c>
      <c r="F37" s="25" t="s">
        <v>158</v>
      </c>
    </row>
    <row r="38" spans="1:7" ht="15.95" customHeight="1" x14ac:dyDescent="0.25">
      <c r="A38" s="29" t="s">
        <v>36</v>
      </c>
      <c r="B38" s="30">
        <v>7150</v>
      </c>
      <c r="C38" s="30">
        <v>8250</v>
      </c>
      <c r="D38" s="34">
        <v>8250</v>
      </c>
      <c r="E38" s="30">
        <v>8250</v>
      </c>
      <c r="F38" s="25" t="s">
        <v>113</v>
      </c>
    </row>
    <row r="39" spans="1:7" ht="15.95" customHeight="1" x14ac:dyDescent="0.25">
      <c r="A39" s="29" t="s">
        <v>37</v>
      </c>
      <c r="B39" s="30">
        <v>0</v>
      </c>
      <c r="C39" s="30">
        <v>1000.0000000000001</v>
      </c>
      <c r="D39" s="34">
        <v>840</v>
      </c>
      <c r="E39" s="30">
        <v>2200</v>
      </c>
      <c r="F39" s="25" t="s">
        <v>129</v>
      </c>
    </row>
    <row r="40" spans="1:7" ht="60" x14ac:dyDescent="0.25">
      <c r="A40" s="29" t="s">
        <v>38</v>
      </c>
      <c r="B40" s="30">
        <v>0</v>
      </c>
      <c r="C40" s="30">
        <v>31000</v>
      </c>
      <c r="D40" s="34">
        <v>44700</v>
      </c>
      <c r="E40" s="30">
        <v>25000</v>
      </c>
      <c r="F40" s="43" t="s">
        <v>169</v>
      </c>
    </row>
    <row r="41" spans="1:7" ht="15.95" customHeight="1" x14ac:dyDescent="0.25">
      <c r="A41" s="35" t="s">
        <v>39</v>
      </c>
      <c r="B41" s="36">
        <v>9235.83</v>
      </c>
      <c r="C41" s="36">
        <v>18000</v>
      </c>
      <c r="D41" s="34">
        <v>18000</v>
      </c>
      <c r="E41" s="36">
        <v>18540</v>
      </c>
      <c r="F41" s="25" t="s">
        <v>130</v>
      </c>
    </row>
    <row r="42" spans="1:7" ht="15.95" customHeight="1" x14ac:dyDescent="0.25">
      <c r="A42" s="35" t="s">
        <v>40</v>
      </c>
      <c r="B42" s="36">
        <v>29039.58</v>
      </c>
      <c r="C42" s="36">
        <v>33000</v>
      </c>
      <c r="D42" s="34">
        <v>33000</v>
      </c>
      <c r="E42" s="36">
        <v>35000</v>
      </c>
      <c r="F42" s="25"/>
    </row>
    <row r="43" spans="1:7" ht="15.95" customHeight="1" x14ac:dyDescent="0.25">
      <c r="A43" s="29" t="s">
        <v>105</v>
      </c>
      <c r="B43" s="30">
        <v>1067.81</v>
      </c>
      <c r="C43" s="30">
        <v>2750.0000000000005</v>
      </c>
      <c r="D43" s="34">
        <v>2390</v>
      </c>
      <c r="E43" s="30">
        <v>3000</v>
      </c>
      <c r="F43" s="25" t="s">
        <v>131</v>
      </c>
    </row>
    <row r="44" spans="1:7" ht="15.95" customHeight="1" x14ac:dyDescent="0.25">
      <c r="A44" s="29" t="s">
        <v>106</v>
      </c>
      <c r="B44" s="30">
        <v>200.36</v>
      </c>
      <c r="C44" s="30">
        <v>199.99999999999994</v>
      </c>
      <c r="D44" s="34">
        <v>450</v>
      </c>
      <c r="E44" s="30">
        <v>200</v>
      </c>
      <c r="F44" s="25" t="s">
        <v>132</v>
      </c>
    </row>
    <row r="45" spans="1:7" ht="15.95" customHeight="1" x14ac:dyDescent="0.25">
      <c r="A45" s="29" t="s">
        <v>107</v>
      </c>
      <c r="B45" s="30">
        <v>1289.98</v>
      </c>
      <c r="C45" s="30">
        <v>1500</v>
      </c>
      <c r="D45" s="34">
        <v>2000</v>
      </c>
      <c r="E45" s="30">
        <v>2200</v>
      </c>
      <c r="F45" s="25" t="s">
        <v>133</v>
      </c>
    </row>
    <row r="46" spans="1:7" ht="15.95" customHeight="1" x14ac:dyDescent="0.2">
      <c r="B46" s="24" t="s">
        <v>75</v>
      </c>
      <c r="C46" s="51" t="s">
        <v>77</v>
      </c>
      <c r="D46" s="51" t="s">
        <v>78</v>
      </c>
      <c r="E46" s="28" t="s">
        <v>79</v>
      </c>
      <c r="F46" s="51" t="s">
        <v>61</v>
      </c>
      <c r="G46" s="5"/>
    </row>
    <row r="47" spans="1:7" ht="15.95" customHeight="1" x14ac:dyDescent="0.2">
      <c r="A47" s="2" t="s">
        <v>58</v>
      </c>
      <c r="B47" s="24" t="s">
        <v>76</v>
      </c>
      <c r="C47" s="51"/>
      <c r="D47" s="51"/>
      <c r="E47" s="28" t="s">
        <v>80</v>
      </c>
      <c r="F47" s="51"/>
      <c r="G47" s="5"/>
    </row>
    <row r="48" spans="1:7" ht="15.95" customHeight="1" x14ac:dyDescent="0.25">
      <c r="A48" s="29" t="s">
        <v>41</v>
      </c>
      <c r="B48" s="30">
        <v>142.16</v>
      </c>
      <c r="C48" s="30">
        <v>100</v>
      </c>
      <c r="D48" s="34">
        <v>142</v>
      </c>
      <c r="E48" s="30">
        <v>100</v>
      </c>
      <c r="F48" s="25" t="s">
        <v>113</v>
      </c>
    </row>
    <row r="49" spans="1:6" ht="15.95" customHeight="1" x14ac:dyDescent="0.25">
      <c r="A49" s="29" t="s">
        <v>42</v>
      </c>
      <c r="B49" s="30">
        <v>63168.06</v>
      </c>
      <c r="C49" s="30">
        <v>87000</v>
      </c>
      <c r="D49" s="34">
        <v>89000</v>
      </c>
      <c r="E49" s="30">
        <v>91670</v>
      </c>
      <c r="F49" s="25" t="s">
        <v>134</v>
      </c>
    </row>
    <row r="50" spans="1:6" ht="15.95" customHeight="1" x14ac:dyDescent="0.25">
      <c r="A50" s="29" t="s">
        <v>43</v>
      </c>
      <c r="B50" s="30">
        <v>269.23</v>
      </c>
      <c r="C50" s="30">
        <v>1500</v>
      </c>
      <c r="D50" s="34">
        <v>1500</v>
      </c>
      <c r="E50" s="30">
        <v>1500</v>
      </c>
      <c r="F50" s="25" t="s">
        <v>113</v>
      </c>
    </row>
    <row r="51" spans="1:6" ht="15.95" customHeight="1" x14ac:dyDescent="0.25">
      <c r="A51" s="29" t="s">
        <v>44</v>
      </c>
      <c r="B51" s="30">
        <v>464.85</v>
      </c>
      <c r="C51" s="30">
        <v>500.00000000000011</v>
      </c>
      <c r="D51" s="34">
        <v>465</v>
      </c>
      <c r="E51" s="30">
        <v>2500</v>
      </c>
      <c r="F51" s="25" t="s">
        <v>135</v>
      </c>
    </row>
    <row r="52" spans="1:6" ht="15.95" customHeight="1" x14ac:dyDescent="0.25">
      <c r="A52" s="29" t="s">
        <v>45</v>
      </c>
      <c r="B52" s="30">
        <v>5628.83</v>
      </c>
      <c r="C52" s="30">
        <v>6000</v>
      </c>
      <c r="D52" s="34">
        <v>6000</v>
      </c>
      <c r="E52" s="30">
        <v>6000</v>
      </c>
      <c r="F52" s="25" t="s">
        <v>113</v>
      </c>
    </row>
    <row r="53" spans="1:6" ht="15.95" customHeight="1" x14ac:dyDescent="0.25">
      <c r="A53" s="29" t="s">
        <v>46</v>
      </c>
      <c r="B53" s="30">
        <v>355.67</v>
      </c>
      <c r="C53" s="30">
        <v>799.99999999999989</v>
      </c>
      <c r="D53" s="34">
        <v>450</v>
      </c>
      <c r="E53" s="30">
        <v>450</v>
      </c>
      <c r="F53" s="25" t="s">
        <v>113</v>
      </c>
    </row>
    <row r="54" spans="1:6" ht="15.95" customHeight="1" x14ac:dyDescent="0.25">
      <c r="A54" s="29" t="s">
        <v>47</v>
      </c>
      <c r="B54" s="30">
        <v>807.44</v>
      </c>
      <c r="C54" s="30">
        <v>750</v>
      </c>
      <c r="D54" s="34">
        <v>900</v>
      </c>
      <c r="E54" s="30">
        <v>1000</v>
      </c>
      <c r="F54" s="25" t="s">
        <v>149</v>
      </c>
    </row>
    <row r="55" spans="1:6" ht="15.95" customHeight="1" x14ac:dyDescent="0.25">
      <c r="A55" s="29" t="s">
        <v>48</v>
      </c>
      <c r="B55" s="30">
        <v>4066.6699999999996</v>
      </c>
      <c r="C55" s="30">
        <v>1500</v>
      </c>
      <c r="D55" s="34">
        <v>4066.67</v>
      </c>
      <c r="E55" s="30">
        <v>5000</v>
      </c>
      <c r="F55" s="25" t="s">
        <v>136</v>
      </c>
    </row>
    <row r="56" spans="1:6" ht="15.95" customHeight="1" x14ac:dyDescent="0.25">
      <c r="A56" s="29" t="s">
        <v>49</v>
      </c>
      <c r="B56" s="30">
        <v>5695.95</v>
      </c>
      <c r="C56" s="30">
        <v>4500</v>
      </c>
      <c r="D56" s="34">
        <v>6000</v>
      </c>
      <c r="E56" s="30">
        <v>6500</v>
      </c>
      <c r="F56" s="25" t="s">
        <v>119</v>
      </c>
    </row>
    <row r="57" spans="1:6" ht="15.95" customHeight="1" x14ac:dyDescent="0.25">
      <c r="A57" s="29" t="s">
        <v>50</v>
      </c>
      <c r="B57" s="30">
        <v>340.5</v>
      </c>
      <c r="C57" s="30">
        <v>500.00000000000011</v>
      </c>
      <c r="D57" s="34">
        <v>500</v>
      </c>
      <c r="E57" s="30">
        <v>500</v>
      </c>
      <c r="F57" s="25" t="s">
        <v>113</v>
      </c>
    </row>
    <row r="58" spans="1:6" ht="15.95" customHeight="1" x14ac:dyDescent="0.25">
      <c r="A58" s="29" t="s">
        <v>51</v>
      </c>
      <c r="B58" s="30">
        <v>305.18</v>
      </c>
      <c r="C58" s="30">
        <v>300</v>
      </c>
      <c r="D58" s="34">
        <v>500</v>
      </c>
      <c r="E58" s="30">
        <v>500</v>
      </c>
      <c r="F58" s="25" t="s">
        <v>113</v>
      </c>
    </row>
    <row r="59" spans="1:6" ht="15.95" customHeight="1" x14ac:dyDescent="0.25">
      <c r="A59" s="29" t="s">
        <v>52</v>
      </c>
      <c r="B59" s="30">
        <v>1034.8599999999999</v>
      </c>
      <c r="C59" s="30">
        <v>1200</v>
      </c>
      <c r="D59" s="34">
        <v>1200</v>
      </c>
      <c r="E59" s="30">
        <v>1500</v>
      </c>
      <c r="F59" s="25" t="s">
        <v>119</v>
      </c>
    </row>
    <row r="60" spans="1:6" ht="15.95" customHeight="1" x14ac:dyDescent="0.25">
      <c r="A60" s="29" t="s">
        <v>53</v>
      </c>
      <c r="B60" s="30">
        <v>7433.67</v>
      </c>
      <c r="C60" s="30">
        <v>17000</v>
      </c>
      <c r="D60" s="34">
        <v>17293</v>
      </c>
      <c r="E60" s="30">
        <v>18000</v>
      </c>
      <c r="F60" s="25" t="s">
        <v>159</v>
      </c>
    </row>
    <row r="61" spans="1:6" ht="15.95" customHeight="1" x14ac:dyDescent="0.25">
      <c r="A61" s="29" t="s">
        <v>54</v>
      </c>
      <c r="B61" s="30">
        <v>19695.52</v>
      </c>
      <c r="C61" s="30">
        <v>25000.000000000004</v>
      </c>
      <c r="D61" s="34">
        <v>27475</v>
      </c>
      <c r="E61" s="34">
        <v>27475</v>
      </c>
      <c r="F61" s="25" t="s">
        <v>159</v>
      </c>
    </row>
    <row r="62" spans="1:6" ht="15.95" customHeight="1" x14ac:dyDescent="0.25">
      <c r="A62" s="29" t="s">
        <v>108</v>
      </c>
      <c r="B62" s="30">
        <v>23932.86</v>
      </c>
      <c r="C62" s="30">
        <v>25000.000000000004</v>
      </c>
      <c r="D62" s="34">
        <v>23932.86</v>
      </c>
      <c r="E62" s="30">
        <v>24000</v>
      </c>
      <c r="F62" s="25" t="s">
        <v>137</v>
      </c>
    </row>
    <row r="63" spans="1:6" ht="15.95" customHeight="1" x14ac:dyDescent="0.25">
      <c r="A63" s="29" t="s">
        <v>109</v>
      </c>
      <c r="B63" s="30">
        <v>3472.49</v>
      </c>
      <c r="C63" s="30">
        <v>3999.9999999999995</v>
      </c>
      <c r="D63" s="34">
        <v>3472.49</v>
      </c>
      <c r="E63" s="30">
        <v>5000</v>
      </c>
      <c r="F63" s="25" t="s">
        <v>138</v>
      </c>
    </row>
    <row r="64" spans="1:6" ht="15.95" customHeight="1" x14ac:dyDescent="0.25">
      <c r="A64" s="29" t="s">
        <v>110</v>
      </c>
      <c r="B64" s="30">
        <v>185.07</v>
      </c>
      <c r="C64" s="30">
        <v>3000</v>
      </c>
      <c r="D64" s="34">
        <v>3000</v>
      </c>
      <c r="E64" s="30">
        <v>5000</v>
      </c>
      <c r="F64" s="25" t="s">
        <v>139</v>
      </c>
    </row>
    <row r="65" spans="1:6" ht="15.95" customHeight="1" x14ac:dyDescent="0.25">
      <c r="A65" s="29" t="s">
        <v>111</v>
      </c>
      <c r="B65" s="30">
        <v>3286.75</v>
      </c>
      <c r="C65" s="30">
        <v>7500</v>
      </c>
      <c r="D65" s="34">
        <v>3286.75</v>
      </c>
      <c r="E65" s="30">
        <v>0</v>
      </c>
      <c r="F65" s="25" t="s">
        <v>140</v>
      </c>
    </row>
    <row r="66" spans="1:6" ht="15.95" customHeight="1" x14ac:dyDescent="0.25">
      <c r="A66" s="29" t="s">
        <v>112</v>
      </c>
      <c r="B66" s="30">
        <v>0</v>
      </c>
      <c r="C66" s="30">
        <v>0</v>
      </c>
      <c r="D66" s="34">
        <v>500</v>
      </c>
      <c r="E66" s="30">
        <v>1000</v>
      </c>
      <c r="F66" s="25" t="s">
        <v>141</v>
      </c>
    </row>
    <row r="67" spans="1:6" ht="15.95" customHeight="1" x14ac:dyDescent="0.25">
      <c r="A67" s="29" t="s">
        <v>71</v>
      </c>
      <c r="B67" s="30">
        <v>4500</v>
      </c>
      <c r="C67" s="30">
        <v>7500</v>
      </c>
      <c r="D67" s="34">
        <v>7500</v>
      </c>
      <c r="E67" s="30">
        <v>7500</v>
      </c>
      <c r="F67" s="25" t="s">
        <v>113</v>
      </c>
    </row>
    <row r="68" spans="1:6" ht="15.95" customHeight="1" x14ac:dyDescent="0.2">
      <c r="A68" s="1"/>
      <c r="B68" s="7"/>
      <c r="C68" s="7"/>
      <c r="D68" s="7"/>
      <c r="E68" s="7"/>
    </row>
    <row r="69" spans="1:6" s="4" customFormat="1" ht="15.95" customHeight="1" x14ac:dyDescent="0.2">
      <c r="B69" s="38">
        <f>SUM(B4:B68)</f>
        <v>555910.21999999986</v>
      </c>
      <c r="C69" s="38">
        <f>SUM(C4:C68)</f>
        <v>760600</v>
      </c>
      <c r="D69" s="38">
        <f>SUM(D4:D68)</f>
        <v>801123.92999999993</v>
      </c>
      <c r="E69" s="38">
        <f>SUM(E4:E68)</f>
        <v>825659</v>
      </c>
    </row>
    <row r="70" spans="1:6" x14ac:dyDescent="0.2">
      <c r="B70" s="7"/>
      <c r="C70" s="7"/>
      <c r="D70" s="7"/>
      <c r="E70" s="7"/>
    </row>
    <row r="71" spans="1:6" x14ac:dyDescent="0.2">
      <c r="A71" s="2" t="s">
        <v>171</v>
      </c>
      <c r="B71" s="33">
        <v>18119.38</v>
      </c>
      <c r="C71" s="33">
        <v>0</v>
      </c>
      <c r="D71" s="33">
        <v>22000</v>
      </c>
      <c r="E71" s="33"/>
    </row>
  </sheetData>
  <mergeCells count="7">
    <mergeCell ref="A1:F1"/>
    <mergeCell ref="C2:C3"/>
    <mergeCell ref="D2:D3"/>
    <mergeCell ref="F2:F3"/>
    <mergeCell ref="C46:C47"/>
    <mergeCell ref="D46:D47"/>
    <mergeCell ref="F46:F47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9469E-E90D-46CD-86DF-02D865B28DE7}">
  <dimension ref="A1:U47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47.85546875" bestFit="1" customWidth="1"/>
    <col min="2" max="17" width="11.7109375" customWidth="1"/>
    <col min="18" max="18" width="16" bestFit="1" customWidth="1"/>
  </cols>
  <sheetData>
    <row r="1" spans="1:21" ht="15.75" x14ac:dyDescent="0.25">
      <c r="A1" s="16" t="s">
        <v>62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5.75" x14ac:dyDescent="0.25">
      <c r="A2" s="16" t="s">
        <v>150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5.75" x14ac:dyDescent="0.25">
      <c r="A4" s="17" t="s">
        <v>63</v>
      </c>
      <c r="B4" s="17"/>
      <c r="D4" s="23">
        <v>13185.04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5.75" x14ac:dyDescent="0.25">
      <c r="A5" s="17"/>
      <c r="B5" s="17"/>
      <c r="C5" s="52" t="s">
        <v>66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17"/>
      <c r="S5" s="17"/>
      <c r="T5" s="17"/>
      <c r="U5" s="17"/>
    </row>
    <row r="6" spans="1:21" ht="15.75" x14ac:dyDescent="0.25">
      <c r="A6" s="17"/>
      <c r="B6" s="41" t="s">
        <v>65</v>
      </c>
      <c r="C6" s="42">
        <f>C7-B7</f>
        <v>2.4600000000000009</v>
      </c>
      <c r="D6" s="42">
        <f>D7-B7</f>
        <v>2.6899999999999977</v>
      </c>
      <c r="E6" s="42">
        <f>E7-B7</f>
        <v>2.9100000000000037</v>
      </c>
      <c r="F6" s="42">
        <f>F7-B7</f>
        <v>3.1400000000000006</v>
      </c>
      <c r="G6" s="42">
        <f>G7-B7</f>
        <v>3.3599999999999994</v>
      </c>
      <c r="H6" s="42">
        <f>H7-B7</f>
        <v>3.5799999999999983</v>
      </c>
      <c r="I6" s="42">
        <f>I7-B7</f>
        <v>3.8100000000000023</v>
      </c>
      <c r="J6" s="42">
        <f>J7-B7</f>
        <v>4.0300000000000011</v>
      </c>
      <c r="K6" s="42">
        <f>K7-B7</f>
        <v>4.259999999999998</v>
      </c>
      <c r="L6" s="45">
        <f>L7-B7</f>
        <v>4.4699999999999989</v>
      </c>
      <c r="M6" s="45">
        <f>M7-B7</f>
        <v>4.9200000000000017</v>
      </c>
      <c r="N6" s="45">
        <f>N7-B7</f>
        <v>5.3699999999999974</v>
      </c>
      <c r="O6" s="45">
        <f>O7-B7</f>
        <v>5.82</v>
      </c>
      <c r="P6" s="45">
        <f>P7-B7</f>
        <v>6.2700000000000031</v>
      </c>
      <c r="Q6" s="45">
        <f>Q7-B7</f>
        <v>6.7100000000000009</v>
      </c>
      <c r="R6" s="17" t="s">
        <v>168</v>
      </c>
      <c r="S6" s="17"/>
      <c r="T6" s="17"/>
      <c r="U6" s="17"/>
    </row>
    <row r="7" spans="1:21" ht="15.75" x14ac:dyDescent="0.25">
      <c r="A7" s="14" t="s">
        <v>164</v>
      </c>
      <c r="B7" s="15">
        <v>44.79</v>
      </c>
      <c r="C7" s="15">
        <v>47.25</v>
      </c>
      <c r="D7" s="15">
        <v>47.48</v>
      </c>
      <c r="E7" s="15">
        <v>47.7</v>
      </c>
      <c r="F7" s="15">
        <v>47.93</v>
      </c>
      <c r="G7" s="15">
        <v>48.15</v>
      </c>
      <c r="H7" s="15">
        <v>48.37</v>
      </c>
      <c r="I7" s="15">
        <v>48.6</v>
      </c>
      <c r="J7" s="15">
        <v>48.82</v>
      </c>
      <c r="K7" s="15">
        <v>49.05</v>
      </c>
      <c r="L7" s="15">
        <v>49.26</v>
      </c>
      <c r="M7" s="46">
        <v>49.71</v>
      </c>
      <c r="N7" s="46">
        <v>50.16</v>
      </c>
      <c r="O7" s="46">
        <v>50.61</v>
      </c>
      <c r="P7" s="46">
        <v>51.06</v>
      </c>
      <c r="Q7" s="46">
        <v>51.5</v>
      </c>
      <c r="R7" s="17"/>
      <c r="S7" s="17"/>
      <c r="T7" s="17"/>
      <c r="U7" s="17"/>
    </row>
    <row r="8" spans="1:21" ht="15.75" x14ac:dyDescent="0.25">
      <c r="A8" s="14" t="s">
        <v>165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44"/>
      <c r="N8" s="44"/>
      <c r="O8" s="44"/>
      <c r="P8" s="44"/>
      <c r="Q8" s="44"/>
      <c r="R8" s="17"/>
      <c r="S8" s="17"/>
      <c r="T8" s="17"/>
      <c r="U8" s="17"/>
    </row>
    <row r="9" spans="1:21" ht="15.75" x14ac:dyDescent="0.25">
      <c r="A9" s="14" t="s">
        <v>67</v>
      </c>
      <c r="B9" s="21">
        <v>0</v>
      </c>
      <c r="C9" s="21">
        <v>5.5E-2</v>
      </c>
      <c r="D9" s="21">
        <v>0.06</v>
      </c>
      <c r="E9" s="21">
        <v>6.5000000000000002E-2</v>
      </c>
      <c r="F9" s="21">
        <v>7.0000000000000007E-2</v>
      </c>
      <c r="G9" s="21">
        <v>7.4999999999999997E-2</v>
      </c>
      <c r="H9" s="21">
        <v>0.08</v>
      </c>
      <c r="I9" s="21">
        <v>8.5000000000000006E-2</v>
      </c>
      <c r="J9" s="21">
        <v>0.09</v>
      </c>
      <c r="K9" s="21">
        <v>9.5000000000000001E-2</v>
      </c>
      <c r="L9" s="21">
        <v>0.1</v>
      </c>
      <c r="M9" s="21">
        <v>0.11</v>
      </c>
      <c r="N9" s="21">
        <v>0.12</v>
      </c>
      <c r="O9" s="21">
        <v>0.13</v>
      </c>
      <c r="P9" s="21">
        <v>0.14000000000000001</v>
      </c>
      <c r="Q9" s="21">
        <v>0.15</v>
      </c>
      <c r="R9" s="17"/>
      <c r="S9" s="17"/>
      <c r="T9" s="17"/>
      <c r="U9" s="17"/>
    </row>
    <row r="10" spans="1:21" ht="15.75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44"/>
      <c r="N10" s="44"/>
      <c r="O10" s="44"/>
      <c r="P10" s="44"/>
      <c r="Q10" s="44"/>
      <c r="R10" s="17"/>
      <c r="S10" s="17"/>
      <c r="T10" s="17"/>
      <c r="U10" s="17"/>
    </row>
    <row r="11" spans="1:21" ht="15" x14ac:dyDescent="0.25">
      <c r="A11" s="39" t="s">
        <v>1</v>
      </c>
      <c r="B11" s="47">
        <f>+$D$4*B7</f>
        <v>590557.94160000002</v>
      </c>
      <c r="C11" s="47">
        <v>623039</v>
      </c>
      <c r="D11" s="47">
        <v>625991</v>
      </c>
      <c r="E11" s="47">
        <v>628944</v>
      </c>
      <c r="F11" s="47">
        <v>631897</v>
      </c>
      <c r="G11" s="47">
        <v>634849</v>
      </c>
      <c r="H11" s="47">
        <v>637803</v>
      </c>
      <c r="I11" s="47">
        <v>640755</v>
      </c>
      <c r="J11" s="47">
        <v>643708</v>
      </c>
      <c r="K11" s="47">
        <v>646661.01</v>
      </c>
      <c r="L11" s="47">
        <v>649614</v>
      </c>
      <c r="M11" s="49">
        <v>655519</v>
      </c>
      <c r="N11" s="49">
        <v>661424</v>
      </c>
      <c r="O11" s="49">
        <v>667330</v>
      </c>
      <c r="P11" s="49">
        <v>673236</v>
      </c>
      <c r="Q11" s="49">
        <v>679141</v>
      </c>
    </row>
    <row r="12" spans="1:21" ht="15" x14ac:dyDescent="0.25">
      <c r="A12" s="39" t="s">
        <v>2</v>
      </c>
      <c r="B12" s="47">
        <f>+Income!$E$5</f>
        <v>2500</v>
      </c>
      <c r="C12" s="47">
        <f>+Income!$E$5</f>
        <v>2500</v>
      </c>
      <c r="D12" s="47">
        <f>+Income!$E$5</f>
        <v>2500</v>
      </c>
      <c r="E12" s="47">
        <f>+Income!$E$5</f>
        <v>2500</v>
      </c>
      <c r="F12" s="47">
        <f>+Income!$E$5</f>
        <v>2500</v>
      </c>
      <c r="G12" s="47">
        <f>+Income!$E$5</f>
        <v>2500</v>
      </c>
      <c r="H12" s="47">
        <f>+Income!$E$5</f>
        <v>2500</v>
      </c>
      <c r="I12" s="47">
        <f>+Income!$E$5</f>
        <v>2500</v>
      </c>
      <c r="J12" s="47">
        <f>+Income!$E$5</f>
        <v>2500</v>
      </c>
      <c r="K12" s="47">
        <f>+Income!$E$5</f>
        <v>2500</v>
      </c>
      <c r="L12" s="47">
        <f>+Income!$E$5</f>
        <v>2500</v>
      </c>
      <c r="M12" s="47">
        <f>+Income!$E$5</f>
        <v>2500</v>
      </c>
      <c r="N12" s="47">
        <f>+Income!$E$5</f>
        <v>2500</v>
      </c>
      <c r="O12" s="47">
        <f>+Income!$E$5</f>
        <v>2500</v>
      </c>
      <c r="P12" s="47">
        <f>+Income!$E$5</f>
        <v>2500</v>
      </c>
      <c r="Q12" s="47">
        <f>+Income!$E$5</f>
        <v>2500</v>
      </c>
    </row>
    <row r="13" spans="1:21" ht="15" x14ac:dyDescent="0.25">
      <c r="A13" s="39" t="s">
        <v>3</v>
      </c>
      <c r="B13" s="47">
        <f>+Income!$E$6</f>
        <v>1500</v>
      </c>
      <c r="C13" s="47">
        <f>+Income!$E$6</f>
        <v>1500</v>
      </c>
      <c r="D13" s="47">
        <f>+Income!$E$6</f>
        <v>1500</v>
      </c>
      <c r="E13" s="47">
        <f>+Income!$E$6</f>
        <v>1500</v>
      </c>
      <c r="F13" s="47">
        <f>+Income!$E$6</f>
        <v>1500</v>
      </c>
      <c r="G13" s="47">
        <f>+Income!$E$6</f>
        <v>1500</v>
      </c>
      <c r="H13" s="47">
        <f>+Income!$E$6</f>
        <v>1500</v>
      </c>
      <c r="I13" s="47">
        <f>+Income!$E$6</f>
        <v>1500</v>
      </c>
      <c r="J13" s="47">
        <f>+Income!$E$6</f>
        <v>1500</v>
      </c>
      <c r="K13" s="47">
        <f>+Income!$E$6</f>
        <v>1500</v>
      </c>
      <c r="L13" s="47">
        <f>+Income!$E$6</f>
        <v>1500</v>
      </c>
      <c r="M13" s="47">
        <f>+Income!$E$6</f>
        <v>1500</v>
      </c>
      <c r="N13" s="47">
        <f>+Income!$E$6</f>
        <v>1500</v>
      </c>
      <c r="O13" s="47">
        <f>+Income!$E$6</f>
        <v>1500</v>
      </c>
      <c r="P13" s="47">
        <f>+Income!$E$6</f>
        <v>1500</v>
      </c>
      <c r="Q13" s="47">
        <f>+Income!$E$6</f>
        <v>1500</v>
      </c>
    </row>
    <row r="14" spans="1:21" ht="15" x14ac:dyDescent="0.25">
      <c r="A14" s="39" t="s">
        <v>4</v>
      </c>
      <c r="B14" s="47">
        <f>+Income!$E$7</f>
        <v>1400</v>
      </c>
      <c r="C14" s="47">
        <f>+Income!$E$7</f>
        <v>1400</v>
      </c>
      <c r="D14" s="47">
        <f>+Income!$E$7</f>
        <v>1400</v>
      </c>
      <c r="E14" s="47">
        <f>+Income!$E$7</f>
        <v>1400</v>
      </c>
      <c r="F14" s="47">
        <f>+Income!$E$7</f>
        <v>1400</v>
      </c>
      <c r="G14" s="47">
        <f>+Income!$E$7</f>
        <v>1400</v>
      </c>
      <c r="H14" s="47">
        <f>+Income!$E$7</f>
        <v>1400</v>
      </c>
      <c r="I14" s="47">
        <f>+Income!$E$7</f>
        <v>1400</v>
      </c>
      <c r="J14" s="47">
        <f>+Income!$E$7</f>
        <v>1400</v>
      </c>
      <c r="K14" s="47">
        <f>+Income!$E$7</f>
        <v>1400</v>
      </c>
      <c r="L14" s="47">
        <f>+Income!$E$7</f>
        <v>1400</v>
      </c>
      <c r="M14" s="47">
        <f>+Income!$E$7</f>
        <v>1400</v>
      </c>
      <c r="N14" s="47">
        <f>+Income!$E$7</f>
        <v>1400</v>
      </c>
      <c r="O14" s="47">
        <f>+Income!$E$7</f>
        <v>1400</v>
      </c>
      <c r="P14" s="47">
        <f>+Income!$E$7</f>
        <v>1400</v>
      </c>
      <c r="Q14" s="47">
        <f>+Income!$E$7</f>
        <v>1400</v>
      </c>
    </row>
    <row r="15" spans="1:21" ht="15" x14ac:dyDescent="0.25">
      <c r="A15" s="39" t="s">
        <v>5</v>
      </c>
      <c r="B15" s="47">
        <f>+Income!$E$8</f>
        <v>21500</v>
      </c>
      <c r="C15" s="47">
        <f>+Income!$E$8</f>
        <v>21500</v>
      </c>
      <c r="D15" s="47">
        <f>+Income!$E$8</f>
        <v>21500</v>
      </c>
      <c r="E15" s="47">
        <f>+Income!$E$8</f>
        <v>21500</v>
      </c>
      <c r="F15" s="47">
        <f>+Income!$E$8</f>
        <v>21500</v>
      </c>
      <c r="G15" s="47">
        <f>+Income!$E$8</f>
        <v>21500</v>
      </c>
      <c r="H15" s="47">
        <f>+Income!$E$8</f>
        <v>21500</v>
      </c>
      <c r="I15" s="47">
        <f>+Income!$E$8</f>
        <v>21500</v>
      </c>
      <c r="J15" s="47">
        <f>+Income!$E$8</f>
        <v>21500</v>
      </c>
      <c r="K15" s="47">
        <f>+Income!$E$8</f>
        <v>21500</v>
      </c>
      <c r="L15" s="47">
        <f>+Income!$E$8</f>
        <v>21500</v>
      </c>
      <c r="M15" s="47">
        <f>+Income!$E$8</f>
        <v>21500</v>
      </c>
      <c r="N15" s="47">
        <f>+Income!$E$8</f>
        <v>21500</v>
      </c>
      <c r="O15" s="47">
        <f>+Income!$E$8</f>
        <v>21500</v>
      </c>
      <c r="P15" s="47">
        <f>+Income!$E$8</f>
        <v>21500</v>
      </c>
      <c r="Q15" s="47">
        <f>+Income!$E$8</f>
        <v>21500</v>
      </c>
    </row>
    <row r="16" spans="1:21" ht="15" x14ac:dyDescent="0.25">
      <c r="A16" s="39" t="s">
        <v>82</v>
      </c>
      <c r="B16" s="47">
        <f>+Income!$E$9</f>
        <v>26704</v>
      </c>
      <c r="C16" s="47">
        <f>+Income!$E$9</f>
        <v>26704</v>
      </c>
      <c r="D16" s="47">
        <f>+Income!$E$9</f>
        <v>26704</v>
      </c>
      <c r="E16" s="47">
        <f>+Income!$E$9</f>
        <v>26704</v>
      </c>
      <c r="F16" s="47">
        <f>+Income!$E$9</f>
        <v>26704</v>
      </c>
      <c r="G16" s="47">
        <f>+Income!$E$9</f>
        <v>26704</v>
      </c>
      <c r="H16" s="47">
        <f>+Income!$E$9</f>
        <v>26704</v>
      </c>
      <c r="I16" s="47">
        <f>+Income!$E$9</f>
        <v>26704</v>
      </c>
      <c r="J16" s="47">
        <f>+Income!$E$9</f>
        <v>26704</v>
      </c>
      <c r="K16" s="47">
        <f>+Income!$E$9</f>
        <v>26704</v>
      </c>
      <c r="L16" s="47">
        <f>+Income!$E$9</f>
        <v>26704</v>
      </c>
      <c r="M16" s="47">
        <f>+Income!$E$9</f>
        <v>26704</v>
      </c>
      <c r="N16" s="47">
        <f>+Income!$E$9</f>
        <v>26704</v>
      </c>
      <c r="O16" s="47">
        <f>+Income!$E$9</f>
        <v>26704</v>
      </c>
      <c r="P16" s="47">
        <f>+Income!$E$9</f>
        <v>26704</v>
      </c>
      <c r="Q16" s="47">
        <f>+Income!$E$9</f>
        <v>26704</v>
      </c>
    </row>
    <row r="17" spans="1:17" ht="15" x14ac:dyDescent="0.25">
      <c r="A17" s="39" t="s">
        <v>6</v>
      </c>
      <c r="B17" s="47">
        <f>+Income!$E$10</f>
        <v>28001</v>
      </c>
      <c r="C17" s="47">
        <f>+Income!$E$10</f>
        <v>28001</v>
      </c>
      <c r="D17" s="47">
        <f>+Income!$E$10</f>
        <v>28001</v>
      </c>
      <c r="E17" s="47">
        <f>+Income!$E$10</f>
        <v>28001</v>
      </c>
      <c r="F17" s="47">
        <f>+Income!$E$10</f>
        <v>28001</v>
      </c>
      <c r="G17" s="47">
        <f>+Income!$E$10</f>
        <v>28001</v>
      </c>
      <c r="H17" s="47">
        <f>+Income!$E$10</f>
        <v>28001</v>
      </c>
      <c r="I17" s="47">
        <f>+Income!$E$10</f>
        <v>28001</v>
      </c>
      <c r="J17" s="47">
        <f>+Income!$E$10</f>
        <v>28001</v>
      </c>
      <c r="K17" s="47">
        <f>+Income!$E$10</f>
        <v>28001</v>
      </c>
      <c r="L17" s="47">
        <f>+Income!$E$10</f>
        <v>28001</v>
      </c>
      <c r="M17" s="47">
        <f>+Income!$E$10</f>
        <v>28001</v>
      </c>
      <c r="N17" s="47">
        <f>+Income!$E$10</f>
        <v>28001</v>
      </c>
      <c r="O17" s="47">
        <f>+Income!$E$10</f>
        <v>28001</v>
      </c>
      <c r="P17" s="47">
        <f>+Income!$E$10</f>
        <v>28001</v>
      </c>
      <c r="Q17" s="47">
        <f>+Income!$E$10</f>
        <v>28001</v>
      </c>
    </row>
    <row r="18" spans="1:17" ht="15" x14ac:dyDescent="0.25">
      <c r="A18" s="39" t="s">
        <v>68</v>
      </c>
      <c r="B18" s="47">
        <f>+Income!$E$11</f>
        <v>33000</v>
      </c>
      <c r="C18" s="47">
        <f>+Income!$E$11</f>
        <v>33000</v>
      </c>
      <c r="D18" s="47">
        <f>+Income!$E$11</f>
        <v>33000</v>
      </c>
      <c r="E18" s="47">
        <f>+Income!$E$11</f>
        <v>33000</v>
      </c>
      <c r="F18" s="47">
        <f>+Income!$E$11</f>
        <v>33000</v>
      </c>
      <c r="G18" s="47">
        <f>+Income!$E$11</f>
        <v>33000</v>
      </c>
      <c r="H18" s="47">
        <f>+Income!$E$11</f>
        <v>33000</v>
      </c>
      <c r="I18" s="47">
        <f>+Income!$E$11</f>
        <v>33000</v>
      </c>
      <c r="J18" s="47">
        <f>+Income!$E$11</f>
        <v>33000</v>
      </c>
      <c r="K18" s="47">
        <f>+Income!$E$11</f>
        <v>33000</v>
      </c>
      <c r="L18" s="47">
        <f>+Income!$E$11</f>
        <v>33000</v>
      </c>
      <c r="M18" s="47">
        <f>+Income!$E$11</f>
        <v>33000</v>
      </c>
      <c r="N18" s="47">
        <f>+Income!$E$11</f>
        <v>33000</v>
      </c>
      <c r="O18" s="47">
        <f>+Income!$E$11</f>
        <v>33000</v>
      </c>
      <c r="P18" s="47">
        <f>+Income!$E$11</f>
        <v>33000</v>
      </c>
      <c r="Q18" s="47">
        <f>+Income!$E$11</f>
        <v>33000</v>
      </c>
    </row>
    <row r="19" spans="1:17" ht="15.75" x14ac:dyDescent="0.2">
      <c r="A19" s="10" t="s">
        <v>56</v>
      </c>
      <c r="B19" s="47">
        <f>+Income!$E$12</f>
        <v>420</v>
      </c>
      <c r="C19" s="47">
        <f>+Income!$E$12</f>
        <v>420</v>
      </c>
      <c r="D19" s="47">
        <f>+Income!$E$12</f>
        <v>420</v>
      </c>
      <c r="E19" s="47">
        <f>+Income!$E$12</f>
        <v>420</v>
      </c>
      <c r="F19" s="47">
        <f>+Income!$E$12</f>
        <v>420</v>
      </c>
      <c r="G19" s="47">
        <f>+Income!$E$12</f>
        <v>420</v>
      </c>
      <c r="H19" s="47">
        <f>+Income!$E$12</f>
        <v>420</v>
      </c>
      <c r="I19" s="47">
        <f>+Income!$E$12</f>
        <v>420</v>
      </c>
      <c r="J19" s="47">
        <f>+Income!$E$12</f>
        <v>420</v>
      </c>
      <c r="K19" s="47">
        <f>+Income!$E$12</f>
        <v>420</v>
      </c>
      <c r="L19" s="47">
        <f>+Income!$E$12</f>
        <v>420</v>
      </c>
      <c r="M19" s="47">
        <f>+Income!$E$12</f>
        <v>420</v>
      </c>
      <c r="N19" s="47">
        <f>+Income!$E$12</f>
        <v>420</v>
      </c>
      <c r="O19" s="47">
        <f>+Income!$E$12</f>
        <v>420</v>
      </c>
      <c r="P19" s="47">
        <f>+Income!$E$12</f>
        <v>420</v>
      </c>
      <c r="Q19" s="47">
        <f>+Income!$E$12</f>
        <v>420</v>
      </c>
    </row>
    <row r="20" spans="1:17" ht="15.75" x14ac:dyDescent="0.2">
      <c r="A20" s="10" t="s">
        <v>7</v>
      </c>
      <c r="B20" s="47">
        <f>+Income!$E$13</f>
        <v>25000</v>
      </c>
      <c r="C20" s="47">
        <f>+Income!$E$13</f>
        <v>25000</v>
      </c>
      <c r="D20" s="47">
        <f>+Income!$E$13</f>
        <v>25000</v>
      </c>
      <c r="E20" s="47">
        <f>+Income!$E$13</f>
        <v>25000</v>
      </c>
      <c r="F20" s="47">
        <f>+Income!$E$13</f>
        <v>25000</v>
      </c>
      <c r="G20" s="47">
        <f>+Income!$E$13</f>
        <v>25000</v>
      </c>
      <c r="H20" s="47">
        <f>+Income!$E$13</f>
        <v>25000</v>
      </c>
      <c r="I20" s="47">
        <f>+Income!$E$13</f>
        <v>25000</v>
      </c>
      <c r="J20" s="47">
        <f>+Income!$E$13</f>
        <v>25000</v>
      </c>
      <c r="K20" s="47">
        <f>+Income!$E$13</f>
        <v>25000</v>
      </c>
      <c r="L20" s="47">
        <f>+Income!$E$13</f>
        <v>25000</v>
      </c>
      <c r="M20" s="47">
        <f>+Income!$E$13</f>
        <v>25000</v>
      </c>
      <c r="N20" s="47">
        <f>+Income!$E$13</f>
        <v>25000</v>
      </c>
      <c r="O20" s="47">
        <f>+Income!$E$13</f>
        <v>25000</v>
      </c>
      <c r="P20" s="47">
        <f>+Income!$E$13</f>
        <v>25000</v>
      </c>
      <c r="Q20" s="47">
        <f>+Income!$E$13</f>
        <v>25000</v>
      </c>
    </row>
    <row r="21" spans="1:17" ht="15.75" x14ac:dyDescent="0.2">
      <c r="A21" s="10" t="s">
        <v>55</v>
      </c>
      <c r="B21" s="47">
        <f>+Income!$E$14</f>
        <v>20000</v>
      </c>
      <c r="C21" s="47">
        <f>+Income!$E$14</f>
        <v>20000</v>
      </c>
      <c r="D21" s="47">
        <f>+Income!$E$14</f>
        <v>20000</v>
      </c>
      <c r="E21" s="47">
        <f>+Income!$E$14</f>
        <v>20000</v>
      </c>
      <c r="F21" s="47">
        <f>+Income!$E$14</f>
        <v>20000</v>
      </c>
      <c r="G21" s="47">
        <f>+Income!$E$14</f>
        <v>20000</v>
      </c>
      <c r="H21" s="47">
        <f>+Income!$E$14</f>
        <v>20000</v>
      </c>
      <c r="I21" s="47">
        <f>+Income!$E$14</f>
        <v>20000</v>
      </c>
      <c r="J21" s="47">
        <f>+Income!$E$14</f>
        <v>20000</v>
      </c>
      <c r="K21" s="47">
        <f>+Income!$E$14</f>
        <v>20000</v>
      </c>
      <c r="L21" s="47">
        <f>+Income!$E$14</f>
        <v>20000</v>
      </c>
      <c r="M21" s="47">
        <f>+Income!$E$14</f>
        <v>20000</v>
      </c>
      <c r="N21" s="47">
        <f>+Income!$E$14</f>
        <v>20000</v>
      </c>
      <c r="O21" s="47">
        <f>+Income!$E$14</f>
        <v>20000</v>
      </c>
      <c r="P21" s="47">
        <f>+Income!$E$14</f>
        <v>20000</v>
      </c>
      <c r="Q21" s="47">
        <f>+Income!$E$14</f>
        <v>20000</v>
      </c>
    </row>
    <row r="22" spans="1:17" ht="15.75" x14ac:dyDescent="0.2">
      <c r="A22" s="10" t="s">
        <v>9</v>
      </c>
      <c r="B22" s="47">
        <f>+Income!$E$15</f>
        <v>4500</v>
      </c>
      <c r="C22" s="47">
        <f>+Income!$E$15</f>
        <v>4500</v>
      </c>
      <c r="D22" s="47">
        <f>+Income!$E$15</f>
        <v>4500</v>
      </c>
      <c r="E22" s="47">
        <f>+Income!$E$15</f>
        <v>4500</v>
      </c>
      <c r="F22" s="47">
        <f>+Income!$E$15</f>
        <v>4500</v>
      </c>
      <c r="G22" s="47">
        <f>+Income!$E$15</f>
        <v>4500</v>
      </c>
      <c r="H22" s="47">
        <f>+Income!$E$15</f>
        <v>4500</v>
      </c>
      <c r="I22" s="47">
        <f>+Income!$E$15</f>
        <v>4500</v>
      </c>
      <c r="J22" s="47">
        <f>+Income!$E$15</f>
        <v>4500</v>
      </c>
      <c r="K22" s="47">
        <f>+Income!$E$15</f>
        <v>4500</v>
      </c>
      <c r="L22" s="47">
        <f>+Income!$E$15</f>
        <v>4500</v>
      </c>
      <c r="M22" s="47">
        <f>+Income!$E$15</f>
        <v>4500</v>
      </c>
      <c r="N22" s="47">
        <f>+Income!$E$15</f>
        <v>4500</v>
      </c>
      <c r="O22" s="47">
        <f>+Income!$E$15</f>
        <v>4500</v>
      </c>
      <c r="P22" s="47">
        <f>+Income!$E$15</f>
        <v>4500</v>
      </c>
      <c r="Q22" s="47">
        <f>+Income!$E$15</f>
        <v>4500</v>
      </c>
    </row>
    <row r="23" spans="1:17" ht="15.75" x14ac:dyDescent="0.2">
      <c r="A23" s="10" t="s">
        <v>10</v>
      </c>
      <c r="B23" s="47">
        <f>+Income!$E$16</f>
        <v>0</v>
      </c>
      <c r="C23" s="47">
        <f>+Income!$E$16</f>
        <v>0</v>
      </c>
      <c r="D23" s="47">
        <f>+Income!$E$16</f>
        <v>0</v>
      </c>
      <c r="E23" s="47">
        <f>+Income!$E$16</f>
        <v>0</v>
      </c>
      <c r="F23" s="47">
        <f>+Income!$E$16</f>
        <v>0</v>
      </c>
      <c r="G23" s="47">
        <f>+Income!$E$16</f>
        <v>0</v>
      </c>
      <c r="H23" s="47">
        <f>+Income!$E$16</f>
        <v>0</v>
      </c>
      <c r="I23" s="47">
        <f>+Income!$E$16</f>
        <v>0</v>
      </c>
      <c r="J23" s="47">
        <f>+Income!$E$16</f>
        <v>0</v>
      </c>
      <c r="K23" s="47">
        <f>+Income!$E$16</f>
        <v>0</v>
      </c>
      <c r="L23" s="47">
        <f>+Income!$E$16</f>
        <v>0</v>
      </c>
      <c r="M23" s="47">
        <f>+Income!$E$16</f>
        <v>0</v>
      </c>
      <c r="N23" s="47">
        <f>+Income!$E$16</f>
        <v>0</v>
      </c>
      <c r="O23" s="47">
        <f>+Income!$E$16</f>
        <v>0</v>
      </c>
      <c r="P23" s="47">
        <f>+Income!$E$16</f>
        <v>0</v>
      </c>
      <c r="Q23" s="47">
        <f>+Income!$E$16</f>
        <v>0</v>
      </c>
    </row>
    <row r="24" spans="1:17" ht="15.75" x14ac:dyDescent="0.2">
      <c r="A24" s="10" t="s">
        <v>57</v>
      </c>
      <c r="B24" s="47">
        <f>+Income!$E$17</f>
        <v>4000</v>
      </c>
      <c r="C24" s="47">
        <f>+Income!$E$17</f>
        <v>4000</v>
      </c>
      <c r="D24" s="47">
        <f>+Income!$E$17</f>
        <v>4000</v>
      </c>
      <c r="E24" s="47">
        <f>+Income!$E$17</f>
        <v>4000</v>
      </c>
      <c r="F24" s="47">
        <f>+Income!$E$17</f>
        <v>4000</v>
      </c>
      <c r="G24" s="47">
        <f>+Income!$E$17</f>
        <v>4000</v>
      </c>
      <c r="H24" s="47">
        <f>+Income!$E$17</f>
        <v>4000</v>
      </c>
      <c r="I24" s="47">
        <f>+Income!$E$17</f>
        <v>4000</v>
      </c>
      <c r="J24" s="47">
        <f>+Income!$E$17</f>
        <v>4000</v>
      </c>
      <c r="K24" s="47">
        <f>+Income!$E$17</f>
        <v>4000</v>
      </c>
      <c r="L24" s="47">
        <f>+Income!$E$17</f>
        <v>4000</v>
      </c>
      <c r="M24" s="47">
        <f>+Income!$E$17</f>
        <v>4000</v>
      </c>
      <c r="N24" s="47">
        <f>+Income!$E$17</f>
        <v>4000</v>
      </c>
      <c r="O24" s="47">
        <f>+Income!$E$17</f>
        <v>4000</v>
      </c>
      <c r="P24" s="47">
        <f>+Income!$E$17</f>
        <v>4000</v>
      </c>
      <c r="Q24" s="47">
        <f>+Income!$E$17</f>
        <v>4000</v>
      </c>
    </row>
    <row r="25" spans="1:17" ht="15" x14ac:dyDescent="0.25">
      <c r="A25" s="39" t="s">
        <v>85</v>
      </c>
      <c r="B25" s="47">
        <f>+Income!$E$18</f>
        <v>0</v>
      </c>
      <c r="C25" s="47">
        <f>+Income!$E$18</f>
        <v>0</v>
      </c>
      <c r="D25" s="47">
        <f>+Income!$E$18</f>
        <v>0</v>
      </c>
      <c r="E25" s="47">
        <f>+Income!$E$18</f>
        <v>0</v>
      </c>
      <c r="F25" s="47">
        <f>+Income!$E$18</f>
        <v>0</v>
      </c>
      <c r="G25" s="47">
        <f>+Income!$E$18</f>
        <v>0</v>
      </c>
      <c r="H25" s="47">
        <f>+Income!$E$18</f>
        <v>0</v>
      </c>
      <c r="I25" s="47">
        <f>+Income!$E$18</f>
        <v>0</v>
      </c>
      <c r="J25" s="47">
        <f>+Income!$E$18</f>
        <v>0</v>
      </c>
      <c r="K25" s="47">
        <f>+Income!$E$18</f>
        <v>0</v>
      </c>
      <c r="L25" s="47">
        <f>+Income!$E$18</f>
        <v>0</v>
      </c>
      <c r="M25" s="47">
        <f>+Income!$E$18</f>
        <v>0</v>
      </c>
      <c r="N25" s="47">
        <f>+Income!$E$18</f>
        <v>0</v>
      </c>
      <c r="O25" s="47">
        <f>+Income!$E$18</f>
        <v>0</v>
      </c>
      <c r="P25" s="47">
        <f>+Income!$E$18</f>
        <v>0</v>
      </c>
      <c r="Q25" s="47">
        <f>+Income!$E$18</f>
        <v>0</v>
      </c>
    </row>
    <row r="26" spans="1:17" ht="15" x14ac:dyDescent="0.25">
      <c r="A26" s="39" t="s">
        <v>86</v>
      </c>
      <c r="B26" s="47">
        <f>+Income!$E$19</f>
        <v>118</v>
      </c>
      <c r="C26" s="47">
        <f>+Income!$E$19</f>
        <v>118</v>
      </c>
      <c r="D26" s="47">
        <f>+Income!$E$19</f>
        <v>118</v>
      </c>
      <c r="E26" s="47">
        <f>+Income!$E$19</f>
        <v>118</v>
      </c>
      <c r="F26" s="47">
        <f>+Income!$E$19</f>
        <v>118</v>
      </c>
      <c r="G26" s="47">
        <f>+Income!$E$19</f>
        <v>118</v>
      </c>
      <c r="H26" s="47">
        <f>+Income!$E$19</f>
        <v>118</v>
      </c>
      <c r="I26" s="47">
        <f>+Income!$E$19</f>
        <v>118</v>
      </c>
      <c r="J26" s="47">
        <f>+Income!$E$19</f>
        <v>118</v>
      </c>
      <c r="K26" s="47">
        <f>+Income!$E$19</f>
        <v>118</v>
      </c>
      <c r="L26" s="47">
        <f>+Income!$E$19</f>
        <v>118</v>
      </c>
      <c r="M26" s="47">
        <f>+Income!$E$19</f>
        <v>118</v>
      </c>
      <c r="N26" s="47">
        <f>+Income!$E$19</f>
        <v>118</v>
      </c>
      <c r="O26" s="47">
        <f>+Income!$E$19</f>
        <v>118</v>
      </c>
      <c r="P26" s="47">
        <f>+Income!$E$19</f>
        <v>118</v>
      </c>
      <c r="Q26" s="47">
        <f>+Income!$E$19</f>
        <v>118</v>
      </c>
    </row>
    <row r="27" spans="1:17" ht="15" x14ac:dyDescent="0.25">
      <c r="A27" s="39" t="s">
        <v>87</v>
      </c>
      <c r="B27" s="47">
        <f>+Income!$E$20</f>
        <v>0</v>
      </c>
      <c r="C27" s="47">
        <f>+Income!$E$20</f>
        <v>0</v>
      </c>
      <c r="D27" s="47">
        <f>+Income!$E$20</f>
        <v>0</v>
      </c>
      <c r="E27" s="47">
        <f>+Income!$E$20</f>
        <v>0</v>
      </c>
      <c r="F27" s="47">
        <f>+Income!$E$20</f>
        <v>0</v>
      </c>
      <c r="G27" s="47">
        <f>+Income!$E$20</f>
        <v>0</v>
      </c>
      <c r="H27" s="47">
        <f>+Income!$E$20</f>
        <v>0</v>
      </c>
      <c r="I27" s="47">
        <f>+Income!$E$20</f>
        <v>0</v>
      </c>
      <c r="J27" s="47">
        <f>+Income!$E$20</f>
        <v>0</v>
      </c>
      <c r="K27" s="47">
        <f>+Income!$E$20</f>
        <v>0</v>
      </c>
      <c r="L27" s="47">
        <f>+Income!$E$20</f>
        <v>0</v>
      </c>
      <c r="M27" s="47">
        <f>+Income!$E$20</f>
        <v>0</v>
      </c>
      <c r="N27" s="47">
        <f>+Income!$E$20</f>
        <v>0</v>
      </c>
      <c r="O27" s="47">
        <f>+Income!$E$20</f>
        <v>0</v>
      </c>
      <c r="P27" s="47">
        <f>+Income!$E$20</f>
        <v>0</v>
      </c>
      <c r="Q27" s="47">
        <f>+Income!$E$20</f>
        <v>0</v>
      </c>
    </row>
    <row r="28" spans="1:17" ht="15" x14ac:dyDescent="0.25">
      <c r="A28" s="39" t="s">
        <v>88</v>
      </c>
      <c r="B28" s="47">
        <f>+Income!$E$21</f>
        <v>24000</v>
      </c>
      <c r="C28" s="47">
        <f>+Income!$E$21</f>
        <v>24000</v>
      </c>
      <c r="D28" s="47">
        <f>+Income!$E$21</f>
        <v>24000</v>
      </c>
      <c r="E28" s="47">
        <f>+Income!$E$21</f>
        <v>24000</v>
      </c>
      <c r="F28" s="47">
        <f>+Income!$E$21</f>
        <v>24000</v>
      </c>
      <c r="G28" s="47">
        <f>+Income!$E$21</f>
        <v>24000</v>
      </c>
      <c r="H28" s="47">
        <f>+Income!$E$21</f>
        <v>24000</v>
      </c>
      <c r="I28" s="47">
        <f>+Income!$E$21</f>
        <v>24000</v>
      </c>
      <c r="J28" s="47">
        <f>+Income!$E$21</f>
        <v>24000</v>
      </c>
      <c r="K28" s="47">
        <f>+Income!$E$21</f>
        <v>24000</v>
      </c>
      <c r="L28" s="47">
        <f>+Income!$E$21</f>
        <v>24000</v>
      </c>
      <c r="M28" s="47">
        <f>+Income!$E$21</f>
        <v>24000</v>
      </c>
      <c r="N28" s="47">
        <f>+Income!$E$21</f>
        <v>24000</v>
      </c>
      <c r="O28" s="47">
        <f>+Income!$E$21</f>
        <v>24000</v>
      </c>
      <c r="P28" s="47">
        <f>+Income!$E$21</f>
        <v>24000</v>
      </c>
      <c r="Q28" s="47">
        <f>+Income!$E$21</f>
        <v>24000</v>
      </c>
    </row>
    <row r="29" spans="1:17" ht="15.75" x14ac:dyDescent="0.25">
      <c r="A29" s="11"/>
      <c r="B29" s="48">
        <f>SUM(B11:B28)</f>
        <v>783200.94160000002</v>
      </c>
      <c r="C29" s="48">
        <f>SUM(C11:C28)</f>
        <v>815682</v>
      </c>
      <c r="D29" s="48">
        <f t="shared" ref="D29:Q29" si="0">SUM(D11:D28)</f>
        <v>818634</v>
      </c>
      <c r="E29" s="48">
        <f t="shared" si="0"/>
        <v>821587</v>
      </c>
      <c r="F29" s="48">
        <f t="shared" si="0"/>
        <v>824540</v>
      </c>
      <c r="G29" s="48">
        <f t="shared" si="0"/>
        <v>827492</v>
      </c>
      <c r="H29" s="48">
        <f t="shared" si="0"/>
        <v>830446</v>
      </c>
      <c r="I29" s="48">
        <f t="shared" si="0"/>
        <v>833398</v>
      </c>
      <c r="J29" s="48">
        <f t="shared" si="0"/>
        <v>836351</v>
      </c>
      <c r="K29" s="48">
        <f t="shared" si="0"/>
        <v>839304.01</v>
      </c>
      <c r="L29" s="48">
        <f t="shared" si="0"/>
        <v>842257</v>
      </c>
      <c r="M29" s="48">
        <f t="shared" si="0"/>
        <v>848162</v>
      </c>
      <c r="N29" s="48">
        <f t="shared" si="0"/>
        <v>854067</v>
      </c>
      <c r="O29" s="48">
        <f t="shared" si="0"/>
        <v>859973</v>
      </c>
      <c r="P29" s="48">
        <f t="shared" si="0"/>
        <v>865879</v>
      </c>
      <c r="Q29" s="48">
        <f t="shared" si="0"/>
        <v>871784</v>
      </c>
    </row>
    <row r="30" spans="1:17" ht="15.75" x14ac:dyDescent="0.25">
      <c r="A30" s="12"/>
      <c r="B30" s="12"/>
    </row>
    <row r="31" spans="1:17" ht="15.75" x14ac:dyDescent="0.25">
      <c r="A31" s="13" t="s">
        <v>60</v>
      </c>
      <c r="B31" s="22">
        <f>+B29-Expenditure!$E$69</f>
        <v>-42458.05839999998</v>
      </c>
      <c r="C31" s="22">
        <f>+C29-Expenditure!$E$69</f>
        <v>-9977</v>
      </c>
      <c r="D31" s="22">
        <f>+D29-Expenditure!$E$69</f>
        <v>-7025</v>
      </c>
      <c r="E31" s="22">
        <f>+E29-Expenditure!$E$69</f>
        <v>-4072</v>
      </c>
      <c r="F31" s="22">
        <f>+F29-Expenditure!$E$69</f>
        <v>-1119</v>
      </c>
      <c r="G31" s="22">
        <f>+G29-Expenditure!$E$69</f>
        <v>1833</v>
      </c>
      <c r="H31" s="22">
        <f>+H29-Expenditure!$E$69</f>
        <v>4787</v>
      </c>
      <c r="I31" s="22">
        <f>+I29-Expenditure!$E$69</f>
        <v>7739</v>
      </c>
      <c r="J31" s="22">
        <f>+J29-Expenditure!$E$69</f>
        <v>10692</v>
      </c>
      <c r="K31" s="22">
        <f>+K29-Expenditure!$E$69</f>
        <v>13645.010000000009</v>
      </c>
      <c r="L31" s="22">
        <f>+L29-Expenditure!$E$69</f>
        <v>16598</v>
      </c>
      <c r="M31" s="22">
        <f>+M29-Expenditure!$E$69</f>
        <v>22503</v>
      </c>
      <c r="N31" s="22">
        <f>+N29-Expenditure!$E$69</f>
        <v>28408</v>
      </c>
      <c r="O31" s="22">
        <f>+O29-Expenditure!$E$69</f>
        <v>34314</v>
      </c>
      <c r="P31" s="22">
        <f>+P29-Expenditure!$E$69</f>
        <v>40220</v>
      </c>
      <c r="Q31" s="22">
        <f>+Q29-Expenditure!$E$69</f>
        <v>46125</v>
      </c>
    </row>
    <row r="32" spans="1:17" ht="15.75" x14ac:dyDescent="0.25">
      <c r="A32" s="13" t="s">
        <v>175</v>
      </c>
      <c r="B32" s="22">
        <f>B31-12535.53</f>
        <v>-54993.588399999979</v>
      </c>
      <c r="C32" s="22">
        <f t="shared" ref="C32:Q32" si="1">C31-12535.53</f>
        <v>-22512.53</v>
      </c>
      <c r="D32" s="22">
        <f t="shared" si="1"/>
        <v>-19560.53</v>
      </c>
      <c r="E32" s="22">
        <f t="shared" si="1"/>
        <v>-16607.53</v>
      </c>
      <c r="F32" s="22">
        <f t="shared" si="1"/>
        <v>-13654.53</v>
      </c>
      <c r="G32" s="22">
        <f t="shared" si="1"/>
        <v>-10702.53</v>
      </c>
      <c r="H32" s="22">
        <f t="shared" si="1"/>
        <v>-7748.5300000000007</v>
      </c>
      <c r="I32" s="22">
        <f t="shared" si="1"/>
        <v>-4796.5300000000007</v>
      </c>
      <c r="J32" s="22">
        <f t="shared" si="1"/>
        <v>-1843.5300000000007</v>
      </c>
      <c r="K32" s="22">
        <f t="shared" si="1"/>
        <v>1109.4800000000087</v>
      </c>
      <c r="L32" s="22">
        <f t="shared" si="1"/>
        <v>4062.4699999999993</v>
      </c>
      <c r="M32" s="22">
        <f t="shared" si="1"/>
        <v>9967.4699999999993</v>
      </c>
      <c r="N32" s="22">
        <f t="shared" si="1"/>
        <v>15872.47</v>
      </c>
      <c r="O32" s="22">
        <f t="shared" si="1"/>
        <v>21778.47</v>
      </c>
      <c r="P32" s="22">
        <f t="shared" si="1"/>
        <v>27684.47</v>
      </c>
      <c r="Q32" s="22">
        <f t="shared" si="1"/>
        <v>33589.47</v>
      </c>
    </row>
    <row r="33" spans="1:4" ht="15.75" x14ac:dyDescent="0.25">
      <c r="A33" s="12"/>
      <c r="B33" s="12"/>
      <c r="D33" s="18"/>
    </row>
    <row r="34" spans="1:4" ht="15.75" x14ac:dyDescent="0.25">
      <c r="A34" s="20" t="s">
        <v>64</v>
      </c>
      <c r="B34" s="12"/>
    </row>
    <row r="35" spans="1:4" ht="15.75" x14ac:dyDescent="0.25">
      <c r="A35" s="12" t="s">
        <v>151</v>
      </c>
      <c r="B35" s="19"/>
    </row>
    <row r="36" spans="1:4" ht="15.75" x14ac:dyDescent="0.25">
      <c r="A36" s="12" t="s">
        <v>152</v>
      </c>
      <c r="B36" s="12"/>
    </row>
    <row r="37" spans="1:4" ht="15.75" x14ac:dyDescent="0.25">
      <c r="A37" s="12" t="s">
        <v>174</v>
      </c>
      <c r="B37" s="12"/>
    </row>
    <row r="38" spans="1:4" ht="15.75" x14ac:dyDescent="0.25">
      <c r="A38" s="12"/>
      <c r="B38" s="12"/>
    </row>
    <row r="39" spans="1:4" ht="15.75" x14ac:dyDescent="0.25">
      <c r="A39" s="12"/>
      <c r="B39" s="12"/>
    </row>
    <row r="40" spans="1:4" ht="15.75" x14ac:dyDescent="0.25">
      <c r="A40" s="12"/>
      <c r="B40" s="12"/>
    </row>
    <row r="41" spans="1:4" ht="15.75" x14ac:dyDescent="0.25">
      <c r="B41" s="12"/>
    </row>
    <row r="42" spans="1:4" ht="15" x14ac:dyDescent="0.25">
      <c r="A42" s="26" t="s">
        <v>153</v>
      </c>
    </row>
    <row r="43" spans="1:4" s="40" customFormat="1" ht="15.75" x14ac:dyDescent="0.25">
      <c r="A43" s="17" t="s">
        <v>154</v>
      </c>
    </row>
    <row r="44" spans="1:4" s="40" customFormat="1" ht="15.75" x14ac:dyDescent="0.25">
      <c r="A44" s="17" t="s">
        <v>155</v>
      </c>
    </row>
    <row r="45" spans="1:4" s="40" customFormat="1" ht="15.75" x14ac:dyDescent="0.25">
      <c r="A45" s="17" t="s">
        <v>156</v>
      </c>
    </row>
    <row r="46" spans="1:4" s="40" customFormat="1" ht="15.75" x14ac:dyDescent="0.25">
      <c r="A46" s="17" t="s">
        <v>157</v>
      </c>
    </row>
    <row r="47" spans="1:4" s="40" customFormat="1" ht="15.75" x14ac:dyDescent="0.25">
      <c r="A47" s="17"/>
    </row>
  </sheetData>
  <mergeCells count="1">
    <mergeCell ref="C5:Q5"/>
  </mergeCells>
  <pageMargins left="0.7" right="0.7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Income</vt:lpstr>
      <vt:lpstr>Expenditure</vt:lpstr>
      <vt:lpstr>Precept</vt:lpstr>
      <vt:lpstr>Expenditure!Print_Area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Jayne Topham</cp:lastModifiedBy>
  <cp:lastPrinted>2024-01-04T11:42:58Z</cp:lastPrinted>
  <dcterms:created xsi:type="dcterms:W3CDTF">2017-12-07T09:58:12Z</dcterms:created>
  <dcterms:modified xsi:type="dcterms:W3CDTF">2024-01-12T11:13:21Z</dcterms:modified>
</cp:coreProperties>
</file>